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ELL_PC\Desktop\0 ข้อมูลวิจัยปี 64-ส่ง สกสว\000 ข้อมูลวิจัยปี 64\00 ข้อมูลเตรียมเสนอวิจัย งปม.64\"/>
    </mc:Choice>
  </mc:AlternateContent>
  <bookViews>
    <workbookView xWindow="0" yWindow="0" windowWidth="24000" windowHeight="9780"/>
  </bookViews>
  <sheets>
    <sheet name="แบบ ขส61-5(ตัวอย่าง)" sheetId="1" r:id="rId1"/>
  </sheets>
  <externalReferences>
    <externalReference r:id="rId2"/>
    <externalReference r:id="rId3"/>
    <externalReference r:id="rId4"/>
  </externalReferences>
  <definedNames>
    <definedName name="_03_01_1955">[1]ข้อมูลข้าราชการครู!#REF!</definedName>
    <definedName name="BUid_a">#REF!</definedName>
    <definedName name="bumpen">[2]ศูนย์สัตวศาสตร์ฯ!#REF!</definedName>
    <definedName name="_xlnm.Print_Area">#REF!</definedName>
    <definedName name="PRINT_AREA_MI">#REF!</definedName>
    <definedName name="_xlnm.Print_Titles" localSheetId="0">'แบบ ขส61-5(ตัวอย่าง)'!$5:$6</definedName>
    <definedName name="แผน12">#REF!</definedName>
    <definedName name="แผน23">#REF!</definedName>
    <definedName name="แผนงานจัดการศึกษาระดับอุดมศึกษา">[3]ศูนย์สัตวศาสตร์ฯ!#REF!</definedName>
    <definedName name="กก">#REF!</definedName>
    <definedName name="ประ">#REF!</definedName>
    <definedName name="ม.ในกำกับ">#REF!</definedName>
    <definedName name="ม.ในกำกับของรัฐ">#REF!</definedName>
    <definedName name="ม.ของรัฐ1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16" i="1" l="1"/>
  <c r="K215" i="1"/>
  <c r="K214" i="1"/>
  <c r="K213" i="1"/>
  <c r="K212" i="1"/>
  <c r="K211" i="1"/>
  <c r="K210" i="1"/>
  <c r="K209" i="1"/>
  <c r="K208" i="1"/>
  <c r="K207" i="1"/>
  <c r="K206" i="1"/>
  <c r="K205" i="1" s="1"/>
  <c r="K204" i="1"/>
  <c r="K203" i="1"/>
  <c r="K202" i="1"/>
  <c r="K201" i="1"/>
  <c r="K200" i="1"/>
  <c r="K198" i="1"/>
  <c r="K197" i="1"/>
  <c r="K196" i="1"/>
  <c r="K195" i="1"/>
  <c r="K194" i="1"/>
  <c r="K193" i="1"/>
  <c r="K192" i="1"/>
  <c r="K191" i="1"/>
  <c r="K190" i="1"/>
  <c r="K189" i="1"/>
  <c r="K188" i="1"/>
  <c r="K186" i="1"/>
  <c r="K185" i="1"/>
  <c r="K184" i="1"/>
  <c r="K183" i="1"/>
  <c r="K182" i="1"/>
  <c r="K181" i="1"/>
  <c r="K180" i="1"/>
  <c r="K178" i="1"/>
  <c r="K177" i="1"/>
  <c r="K176" i="1"/>
  <c r="K175" i="1"/>
  <c r="K174" i="1"/>
  <c r="K173" i="1"/>
  <c r="K172" i="1"/>
  <c r="K171" i="1"/>
  <c r="K170" i="1"/>
  <c r="K169" i="1"/>
  <c r="K168" i="1"/>
  <c r="K165" i="1"/>
  <c r="K164" i="1"/>
  <c r="K163" i="1"/>
  <c r="K162" i="1"/>
  <c r="K161" i="1"/>
  <c r="K160" i="1"/>
  <c r="K159" i="1"/>
  <c r="K157" i="1"/>
  <c r="K156" i="1"/>
  <c r="K155" i="1" s="1"/>
  <c r="K153" i="1"/>
  <c r="K152" i="1"/>
  <c r="K151" i="1"/>
  <c r="K150" i="1"/>
  <c r="K149" i="1"/>
  <c r="K148" i="1"/>
  <c r="K147" i="1"/>
  <c r="K145" i="1"/>
  <c r="K144" i="1"/>
  <c r="K143" i="1"/>
  <c r="K142" i="1"/>
  <c r="K141" i="1"/>
  <c r="K140" i="1" s="1"/>
  <c r="K138" i="1"/>
  <c r="K137" i="1"/>
  <c r="K136" i="1"/>
  <c r="K135" i="1"/>
  <c r="K134" i="1"/>
  <c r="K133" i="1"/>
  <c r="K132" i="1"/>
  <c r="K131" i="1" s="1"/>
  <c r="K130" i="1"/>
  <c r="K129" i="1"/>
  <c r="K128" i="1"/>
  <c r="K127" i="1"/>
  <c r="K126" i="1"/>
  <c r="K125" i="1"/>
  <c r="K123" i="1"/>
  <c r="K122" i="1"/>
  <c r="K121" i="1"/>
  <c r="K120" i="1"/>
  <c r="K119" i="1"/>
  <c r="K118" i="1"/>
  <c r="K117" i="1"/>
  <c r="K116" i="1"/>
  <c r="K115" i="1"/>
  <c r="K114" i="1" s="1"/>
  <c r="K113" i="1" s="1"/>
  <c r="K112" i="1"/>
  <c r="K111" i="1"/>
  <c r="K110" i="1"/>
  <c r="K109" i="1"/>
  <c r="K108" i="1"/>
  <c r="K107" i="1"/>
  <c r="K106" i="1"/>
  <c r="K103" i="1"/>
  <c r="K102" i="1"/>
  <c r="K101" i="1"/>
  <c r="K100" i="1"/>
  <c r="K99" i="1"/>
  <c r="K98" i="1"/>
  <c r="K96" i="1"/>
  <c r="K95" i="1"/>
  <c r="K94" i="1"/>
  <c r="K93" i="1"/>
  <c r="K92" i="1"/>
  <c r="K91" i="1"/>
  <c r="K90" i="1"/>
  <c r="K89" i="1"/>
  <c r="K88" i="1"/>
  <c r="K86" i="1"/>
  <c r="K85" i="1"/>
  <c r="K84" i="1"/>
  <c r="K83" i="1"/>
  <c r="K82" i="1"/>
  <c r="K81" i="1"/>
  <c r="K80" i="1"/>
  <c r="K78" i="1"/>
  <c r="K77" i="1"/>
  <c r="K76" i="1"/>
  <c r="K75" i="1"/>
  <c r="K74" i="1"/>
  <c r="K73" i="1"/>
  <c r="K72" i="1"/>
  <c r="K71" i="1"/>
  <c r="K70" i="1"/>
  <c r="K69" i="1"/>
  <c r="K68" i="1"/>
  <c r="K66" i="1"/>
  <c r="K65" i="1"/>
  <c r="K64" i="1"/>
  <c r="K63" i="1"/>
  <c r="K62" i="1"/>
  <c r="K61" i="1"/>
  <c r="K60" i="1"/>
  <c r="K59" i="1"/>
  <c r="K58" i="1"/>
  <c r="K56" i="1"/>
  <c r="K55" i="1"/>
  <c r="K54" i="1"/>
  <c r="K53" i="1"/>
  <c r="K52" i="1"/>
  <c r="K51" i="1"/>
  <c r="K50" i="1"/>
  <c r="K49" i="1"/>
  <c r="K47" i="1"/>
  <c r="K46" i="1"/>
  <c r="K45" i="1"/>
  <c r="K44" i="1"/>
  <c r="K43" i="1"/>
  <c r="K42" i="1"/>
  <c r="K41" i="1"/>
  <c r="K40" i="1"/>
  <c r="K38" i="1"/>
  <c r="K37" i="1"/>
  <c r="K36" i="1"/>
  <c r="K35" i="1"/>
  <c r="K34" i="1"/>
  <c r="K33" i="1"/>
  <c r="K32" i="1"/>
  <c r="K30" i="1"/>
  <c r="K29" i="1"/>
  <c r="K28" i="1"/>
  <c r="K27" i="1"/>
  <c r="K25" i="1"/>
  <c r="K24" i="1"/>
  <c r="K23" i="1"/>
  <c r="K22" i="1"/>
  <c r="K21" i="1"/>
  <c r="K20" i="1"/>
  <c r="K18" i="1"/>
  <c r="K17" i="1"/>
  <c r="K16" i="1"/>
  <c r="K15" i="1"/>
  <c r="K14" i="1"/>
  <c r="K13" i="1"/>
  <c r="K12" i="1"/>
  <c r="K11" i="1"/>
  <c r="K10" i="1" l="1"/>
  <c r="K87" i="1"/>
  <c r="K187" i="1"/>
  <c r="K39" i="1"/>
  <c r="K79" i="1"/>
  <c r="K105" i="1"/>
  <c r="K104" i="1" s="1"/>
  <c r="K179" i="1"/>
  <c r="K19" i="1"/>
  <c r="K9" i="1" s="1"/>
  <c r="K31" i="1"/>
  <c r="K67" i="1"/>
  <c r="K146" i="1"/>
  <c r="K139" i="1" s="1"/>
  <c r="K167" i="1"/>
  <c r="K166" i="1" s="1"/>
  <c r="K48" i="1"/>
  <c r="K57" i="1"/>
  <c r="K97" i="1"/>
  <c r="K158" i="1"/>
  <c r="K154" i="1" s="1"/>
  <c r="K8" i="1" l="1"/>
  <c r="K7" i="1" s="1"/>
</calcChain>
</file>

<file path=xl/sharedStrings.xml><?xml version="1.0" encoding="utf-8"?>
<sst xmlns="http://schemas.openxmlformats.org/spreadsheetml/2006/main" count="693" uniqueCount="140">
  <si>
    <t>แบบฟอร์มแตกตัวคูณ</t>
  </si>
  <si>
    <t>ผลผลิต : ผลงานการให้บริการวิชาการ</t>
  </si>
  <si>
    <t>ลำดับ</t>
  </si>
  <si>
    <t>รายการงบประมาณ/กิจกรรม</t>
  </si>
  <si>
    <t>กลุ่มเป้าหมาย</t>
  </si>
  <si>
    <t>ระยะเวลา</t>
  </si>
  <si>
    <t>งบประมาณ</t>
  </si>
  <si>
    <t>จำนวนครั้ง</t>
  </si>
  <si>
    <t>รวมทั้งสิ้น</t>
  </si>
  <si>
    <t>ที่</t>
  </si>
  <si>
    <t>จำนวน</t>
  </si>
  <si>
    <t>หน่วยนับ</t>
  </si>
  <si>
    <t>เงิน</t>
  </si>
  <si>
    <t>บาท</t>
  </si>
  <si>
    <t>ครั้ง</t>
  </si>
  <si>
    <t>(บาท)</t>
  </si>
  <si>
    <t>งบเงินอุดหนุน</t>
  </si>
  <si>
    <t>ไม่ต้องกรอก</t>
  </si>
  <si>
    <t>รายการงบประมาณ : เงินอุดหนุนค่าใช้จ่ายบริการวิชาการ</t>
  </si>
  <si>
    <t>(1)</t>
  </si>
  <si>
    <t>กิจกรรมย่อยที่ 1 เสริมสร้างความเข้มแข็งให้กับชุมชนท้องถิ่น ในการเพิ่มศักยภาพทางเศรษฐกิจ</t>
  </si>
  <si>
    <t>(1.1) ส่งเสริมการดำเนินโครงการหนึ่งตำบลหนึ่งผลิตภัณฑ์ โดยใช้ทุนทางวัฒนธรรม ภูมิปัญญาท้องถิ่นในการเพิ่มมูลค่าควบคู่กับองค์ความรู้ใหม่ รวมทั้งสนับสนุนให้มีศูนย์กระจายสินค้า</t>
  </si>
  <si>
    <t xml:space="preserve"> - ค่าวัสดุและเอกสารประกอบการประชุม/อบรม</t>
  </si>
  <si>
    <t>คน</t>
  </si>
  <si>
    <t xml:space="preserve"> - ค่าอาหารและอาหารว่าง</t>
  </si>
  <si>
    <t>วัน</t>
  </si>
  <si>
    <t xml:space="preserve"> - ค่าตอบแทนวิทยากร</t>
  </si>
  <si>
    <t>ชั่วโมง</t>
  </si>
  <si>
    <t>รุ่น</t>
  </si>
  <si>
    <t xml:space="preserve"> - ค่าเดินทางวิทยากร</t>
  </si>
  <si>
    <t xml:space="preserve"> - ค่าที่พักวิทยากร</t>
  </si>
  <si>
    <t>ห้อง</t>
  </si>
  <si>
    <t>คืน</t>
  </si>
  <si>
    <t xml:space="preserve"> - ค่าใช้จ่ายในการจัดประชุมคณะกรรมการ</t>
  </si>
  <si>
    <t xml:space="preserve"> - ค่านิเทศลงพื้นที่จัดทำแผนบริหารจัดการศูนย์</t>
  </si>
  <si>
    <t xml:space="preserve"> - ค่าลงพื้นที่ติดตามการดำเนินงานศูนย์กระจายสินค้าและแสดงสินค้าระดับตำบลในพื้นที่</t>
  </si>
  <si>
    <t>(1.2) ส่งเสริมและพัฒนานวัตกรรมใหม่เพื่อสร้างมูลค่าเพิ่มให้แก่สินค้าอาหารไทย</t>
  </si>
  <si>
    <t xml:space="preserve"> - ค่าจัดทำสื่อประชาสัมพันธ์โครงการ</t>
  </si>
  <si>
    <t xml:space="preserve"> - ค่าตอบแทนคณะกรรมการ </t>
  </si>
  <si>
    <t xml:space="preserve"> - ค่าจัดทำโล่รางวัลประกวดนวัตกรรมสินค้าอาหารไทย</t>
  </si>
  <si>
    <t xml:space="preserve"> - ค่าเงินรางวัลการประกวดนวัตกรรมสินค้าอาหารไทย</t>
  </si>
  <si>
    <t>1) รางวัลชนะเลิศ</t>
  </si>
  <si>
    <t>รางวัล</t>
  </si>
  <si>
    <t>2) รางวัลรองชนะเลิศ อันดับ 1</t>
  </si>
  <si>
    <t>3) รางวัลรองชนะเลิศ อันดับ 2</t>
  </si>
  <si>
    <t xml:space="preserve">4) รางวัลชมเชย </t>
  </si>
  <si>
    <t>(1.3) ส่งเสริมการสร้างความเข้มแข็งของหมู่บ้าน ชุมชน และการมีส่วนร่วมของประชาชน เพื่อลดความขัดแย้งในพื้นที่</t>
  </si>
  <si>
    <t xml:space="preserve"> - ค่าเอกสารประกอบการประชุม/อบรม</t>
  </si>
  <si>
    <t xml:space="preserve"> - ค่าวัสดุประกอบการประชุม/อบรม</t>
  </si>
  <si>
    <t xml:space="preserve"> - ค่าสนับสนุนการจัดทำแผน</t>
  </si>
  <si>
    <t>พื้นที่</t>
  </si>
  <si>
    <t xml:space="preserve"> - ค่าตอบแทนการนิเทศติดตาม</t>
  </si>
  <si>
    <t xml:space="preserve"> - ค่าน้ำมันเชื้อเพลิง</t>
  </si>
  <si>
    <t>(1.4) ส่งเสริมการยกระดับคุณภาพและมาตรฐานการประกอบอาชีพด้านการเกษตรให้แก่เกษตรกร เพื่อเพิ่มประสิทธิภาพการผลิต</t>
  </si>
  <si>
    <t xml:space="preserve"> - ค่าส่งเสริมสนับสนุนการยกระดับคุณภาพและมาตรฐาน</t>
  </si>
  <si>
    <t xml:space="preserve"> - ค่าลงพื้นที่นิเทศติดตามผลการดำเนินงาน </t>
  </si>
  <si>
    <t>(1.5) พัฒนาคุณภาพผลผลิตด้านการเกษตร และส่งเสริมการแปรรูปสินค้าเกษตรที่มีมูลค่าเพิ่มสูงและมีโอกาสทางการตลาด</t>
  </si>
  <si>
    <t xml:space="preserve"> - ค่าวัสดุในการอบรม</t>
  </si>
  <si>
    <t>(1.6) ส่งเสริมและพัฒนากองทุนหมู่บ้านและชุมชนเมืองให้มีการบริหารจัดการที่ดี และมีเงินทุนเพิ่มขึ้น มุ่งสู่การเป็นสถาบันการเงินชุมชน</t>
  </si>
  <si>
    <t xml:space="preserve"> - ค่านิเทศลงพื้นที่จัดทำแผนกองทุนหมู่บ้าน </t>
  </si>
  <si>
    <t xml:space="preserve"> - ค่าลงพื้นที่นิเทศติดตาม</t>
  </si>
  <si>
    <t>(1.7) ส่งเสริมกระบวนการเรียนรู้และประยุกต์ใช้ปรัชญาของเศรษฐกิจพอเพียงในการพัฒนาชุมชน ผ่านกลไกการพัฒนาศักยภาพของหมู่บ้านและชุมชน</t>
  </si>
  <si>
    <t xml:space="preserve"> - ค่าเช่าหมารถ</t>
  </si>
  <si>
    <t xml:space="preserve"> - ค่าสนับสนุนแผนงาน</t>
  </si>
  <si>
    <t>ชุมชน</t>
  </si>
  <si>
    <t xml:space="preserve"> - ค่าติดต่อประสานงาน</t>
  </si>
  <si>
    <t xml:space="preserve"> - ค่าจัดทำสื่อประชาสัมพันธ์</t>
  </si>
  <si>
    <t xml:space="preserve"> - ค่าสนับสนุนการจัดแสดงนิทรรศการของแต่ละพื้นที่ </t>
  </si>
  <si>
    <t xml:space="preserve"> - ค่าจัดทำโล่รางวัลชุมชนต้นแบบเศรษฐกิจพอเพียง</t>
  </si>
  <si>
    <t>(1.8) เสริมสร้างความเข้มแข็งของผู้ประกอบการท้องถิ่น ชุมชน และวิสาหกิจชุมชน</t>
  </si>
  <si>
    <t xml:space="preserve"> - ค่าตอบแทนวิทยากรบรรยายหลัก</t>
  </si>
  <si>
    <t xml:space="preserve"> - ค่าน้ำมันเชื้อเพลิงในการลงพื้นที่ติดตาม</t>
  </si>
  <si>
    <t>(1.9) เพิ่มขีดความสามารถของผู้ประกอบการวิสาหกิจขนาดกลางและขนาดย่อมให้แข็งแรง สามารถแข่งขันได้อย่างมีประสิทธิภาพ โดยการเพิ่มองค์ความรู้ในด้านการปรับปรุงประสิทธิภาพของกระบวนการผลิต ในการพัฒนาผลิตภัณฑ์และพัฒนาการบริหารจัดการภายในองค์กร</t>
  </si>
  <si>
    <t xml:space="preserve"> - ค่าจัดทำสื่อประชาสัมพันธ์กิจกรรม</t>
  </si>
  <si>
    <t xml:space="preserve"> - ค่าจัดทำเกียรติบัตร</t>
  </si>
  <si>
    <t>(1.10) พัฒนาผู้ประกอบการด้านบริการให้มีองค์ความรู้ ทักษะด้านภาษา มาตรฐานการบริการและการจัดการ</t>
  </si>
  <si>
    <t xml:space="preserve"> - ค่าตอบแทนกรรมการนิเทศติดตาม</t>
  </si>
  <si>
    <t>(2)</t>
  </si>
  <si>
    <t>กิจกรรมย่อยที่ 2 ยกระดับฝีมือและศักยภาพแรงงานให้มีความรู้และทักษะฝีมือที่ได้มาตรฐาน</t>
  </si>
  <si>
    <t>(2.1) ยกระดับฝีมือและศักยภาพแรงงาน สร้างความร่วมมือกับสถานประกอบการในการจัดฝึกอบรมแรงงานให้มีความรู้และทักษะฝึมือที่ได้มาตรฐาน</t>
  </si>
  <si>
    <t xml:space="preserve"> - ค่าใช้จ่ายในการสำรวจความต้องการ</t>
  </si>
  <si>
    <t>จังหวัด</t>
  </si>
  <si>
    <t>.</t>
  </si>
  <si>
    <t xml:space="preserve"> - ค่าประมวลผลและสรุปผลการสำรวจ</t>
  </si>
  <si>
    <t xml:space="preserve"> - ค่าสรุปการอบรม</t>
  </si>
  <si>
    <t>(3)</t>
  </si>
  <si>
    <t>กิจกรรมย่อยที่ 3 ส่งเสริมและสืบสานโครงการอันเนื่องมาจากพระราชดำริ</t>
  </si>
  <si>
    <t>(3.1) ส่งเสริมกระบวนการเรียนรู้และเผยแพร่โครงการอันเนื่องมากจากพระราชดำริ</t>
  </si>
  <si>
    <t xml:space="preserve"> - ค่าพาหนะและค่าน้ำมันเชื้อเพลิง</t>
  </si>
  <si>
    <t>คัน</t>
  </si>
  <si>
    <t xml:space="preserve"> - ค่าตอบแทนคณะกรรมการตัดสิน</t>
  </si>
  <si>
    <t xml:space="preserve"> - ค่าจัดทำป้ายประชาสัมพันธ์ และสื่อประชาสัมพันธ์</t>
  </si>
  <si>
    <t xml:space="preserve"> - ค่าจัดทำโล่รางวัล และเกียรติบัตร</t>
  </si>
  <si>
    <t xml:space="preserve"> - ค่าเงินรางวัลเพื่อสนับสนุนการดำเนินโครงการฯ</t>
  </si>
  <si>
    <t xml:space="preserve"> - ค่าสนับสนุนในการพัฒนานวัตกรรมต้นแบบโครงการอันเนื่องมาจากพระราชดำริ </t>
  </si>
  <si>
    <t xml:space="preserve"> - ค่าใช้จ่ายในการศึกษาดูงานโครงการอันเนื่องมาจากพระราชดำริ</t>
  </si>
  <si>
    <t>(3.2) พัฒนาคุณภาพการศึกษาโรงเรียนตำรวจตระเวนชายแดน</t>
  </si>
  <si>
    <t xml:space="preserve"> - ค่าจัดทำป้ายประชาสัมพันธ์ </t>
  </si>
  <si>
    <t>ผืน</t>
  </si>
  <si>
    <t>(4)</t>
  </si>
  <si>
    <t>กิจกรรมย่อยที่ 4 พัฒนาศักยภาพผู้ประกอบการด้านการท่องเที่ยวและการบริการ</t>
  </si>
  <si>
    <t>(4.1) พัฒนาการท่องเที่ยวและการบริการ เพื่อรักษาผลประโยชน์ให้กลับสู่ชุมชนและท้องถิ่น</t>
  </si>
  <si>
    <t xml:space="preserve"> - ค่าอาหารและอาหารว่างประชุมชี้แจง อบต./เทศบาล</t>
  </si>
  <si>
    <t xml:space="preserve"> - ค่าอาหารและอาหารว่าง อบต./เทศบาลที่เข้าร่วมโครงการ</t>
  </si>
  <si>
    <t>(4.2) ส่งเสริมการท่องเที่ยวที่เป็นมิตรต่อสิ่งแวดล้อม เพื่อพัฒนาอุตสาหกรรมการท่องเที่ยวสู่ความยั่งยืน</t>
  </si>
  <si>
    <t xml:space="preserve"> - ค่าอาหารและอาหารว่าง </t>
  </si>
  <si>
    <t xml:space="preserve"> - ค่าเอกสารประชาสัมพันธ์</t>
  </si>
  <si>
    <t>แผ่น</t>
  </si>
  <si>
    <t xml:space="preserve"> - ค่าสนับสนุนการดำเนินงานตามแผนฯ</t>
  </si>
  <si>
    <t>แห่ง</t>
  </si>
  <si>
    <t>(5)</t>
  </si>
  <si>
    <t>กิจกรรมย่อยที่ 5 เผยแพร่ความรู้ด้านสุขภาพอนามัยให้กับประชาชนในการดูแลรักษาสุขภาพ</t>
  </si>
  <si>
    <t>(5.1) เผยแพร่ความรู้ด้านสุขภาพอนามัย เพื่อการดูแลรักษาสุขภาพของประชาชนอย่างมีประสิทธิภาพ ลดอัตราการป่วย ตาย และผลกระทบจากโรคไม่ติดต่อเรื้อรัง</t>
  </si>
  <si>
    <t xml:space="preserve"> - จัดทำป้ายประชาสัมพันธ์ </t>
  </si>
  <si>
    <t xml:space="preserve"> - ค่าจัดทำแผ่นผับประชาสัมพันธ์องค์ความรู้ด้านสุขภาพ</t>
  </si>
  <si>
    <t>(5.2) พัฒนา ถ่ายทอด และคุ้มครองภูมิปัญญาการแพทย์แผนไทย การแพทย์พื้นบ้าน การแพทย์ทางเลือก และสมุนไพร</t>
  </si>
  <si>
    <t xml:space="preserve"> - ค่าทำเกียรติบัตร</t>
  </si>
  <si>
    <t xml:space="preserve"> - ค่าจัดทำเอกสารสรุปผลการดำเนินงาน</t>
  </si>
  <si>
    <t>(6)</t>
  </si>
  <si>
    <t>กิจกรรมย่อยที่ 6 พัฒนาคนทุกช่วงทุกวัยโดยส่งเสริมการเรียนรู้ตลอดชีวิต</t>
  </si>
  <si>
    <t>(6.1) การสนับสนุนให้มีแหล่งความรู้สาธารณะทางวิทยาศาสตร์และเทคโนโลยีเพื่อเพิ่มโอกาสให้ประชาชนเข้าถึงข้อมูลข่าวสารวิทยาศาสตร์และเทคโนโลยี</t>
  </si>
  <si>
    <t xml:space="preserve"> - ค่าตอบแทนคณะกรรมการ</t>
  </si>
  <si>
    <t xml:space="preserve"> - ค่าสนับสนุนการนำเสนอแหล่งความรู้ฯ </t>
  </si>
  <si>
    <t xml:space="preserve"> - ค่าตกแต่งสถานที่</t>
  </si>
  <si>
    <t xml:space="preserve"> - ค่าสนับสนุนการพัฒนาแหล่งเรียนรู้</t>
  </si>
  <si>
    <t xml:space="preserve"> - จัดทำหนังสือ </t>
  </si>
  <si>
    <t>เล่ม</t>
  </si>
  <si>
    <t xml:space="preserve"> - จัดทำแผ่นพับประชาสัมพันธ์</t>
  </si>
  <si>
    <t>(6.2) พัฒนากำลังคนด้านโลจิสติกส์ให้สอดคล้องกับความต้องการของภาคธุรกิจและส่งเสริมการยกระดับความสามารถในการบริหารจัดการโลจิสติกส์ให้กับเกษตรกร</t>
  </si>
  <si>
    <t xml:space="preserve"> - ค่าจัดทำแผ่นผับข้อมูล</t>
  </si>
  <si>
    <t>(6.3) สร้างวัฒนธรรมและสังคมการเรียนรู้ตลอดชีวิตให้คนทุกกลุ่มทุกวัยควบคู่กับการพัฒนาแหล่งเรียนรู้ในทุกประเภทและในระดับพื้นที่ ส่งเสริมการรักการอ่าน</t>
  </si>
  <si>
    <t xml:space="preserve"> - ค่าจัดทำคู่มือ/เอกสารรายงานการประเมินโครงการฯ </t>
  </si>
  <si>
    <t xml:space="preserve"> - ค่าจัดทำโล่รางวัล </t>
  </si>
  <si>
    <t>ชิ้น</t>
  </si>
  <si>
    <t>(6.4) เพิ่มโอกาสในการเข้าถึงบริการทางการศึกษาอย่างเท่าเทียม เสริมสร้างโอกาสทางการศึกษาต่อในระดับที่สูงขึ้น รวมทั้งสนับสนุนภาครัฐ ภาคเอกชน และสื่อมวลชนในการผลิตและเผยแพร่สื่อที่ปลอดภัยและสร้างสรรค์</t>
  </si>
  <si>
    <t xml:space="preserve"> - ค่าเดินทาง และค่าน้ำมันเชื้อเพลิง</t>
  </si>
  <si>
    <t xml:space="preserve"> - ค่าที่พัก</t>
  </si>
  <si>
    <t xml:space="preserve"> - ค่าเช่าสถานที่ พร้อมโสตทัศนูปกรณ์</t>
  </si>
  <si>
    <t xml:space="preserve"> - ค่าของที่ระลึก</t>
  </si>
  <si>
    <t>มหาวิทยาลัย..........................................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</si>
</sst>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&quot;-&quot;??_-;_-@_-"/>
    <numFmt numFmtId="165" formatCode="_-* #,##0_-;\-* #,##0_-;_-* &quot;-&quot;??_-;_-@_-"/>
  </numFmts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22"/>
      <scheme val="minor"/>
    </font>
    <font>
      <b/>
      <sz val="16"/>
      <color theme="1"/>
      <name val="TH SarabunPSK"/>
      <family val="2"/>
    </font>
    <font>
      <sz val="16"/>
      <color theme="1"/>
      <name val="Calibri"/>
      <family val="2"/>
      <charset val="222"/>
      <scheme val="minor"/>
    </font>
    <font>
      <sz val="10"/>
      <name val="Arial"/>
      <family val="2"/>
    </font>
    <font>
      <b/>
      <sz val="16"/>
      <name val="TH SarabunPSK"/>
      <family val="2"/>
    </font>
    <font>
      <sz val="16"/>
      <color theme="1"/>
      <name val="TH SarabunPSK"/>
      <family val="2"/>
    </font>
    <font>
      <b/>
      <sz val="16"/>
      <color rgb="FFFF0000"/>
      <name val="TH SarabunPSK"/>
      <family val="2"/>
    </font>
    <font>
      <sz val="11"/>
      <color indexed="8"/>
      <name val="Tahoma"/>
      <family val="2"/>
      <charset val="222"/>
    </font>
    <font>
      <sz val="14"/>
      <name val="Cordia New"/>
      <family val="2"/>
    </font>
    <font>
      <sz val="16"/>
      <name val="TH SarabunPSK"/>
      <family val="2"/>
    </font>
    <font>
      <sz val="16"/>
      <name val="Calibri"/>
      <family val="2"/>
      <charset val="22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7">
    <xf numFmtId="0" fontId="0" fillId="0" borderId="0"/>
    <xf numFmtId="0" fontId="1" fillId="0" borderId="0"/>
    <xf numFmtId="0" fontId="4" fillId="0" borderId="0" applyBorder="0"/>
    <xf numFmtId="164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9" fillId="0" borderId="0"/>
  </cellStyleXfs>
  <cellXfs count="91">
    <xf numFmtId="0" fontId="0" fillId="0" borderId="0" xfId="0"/>
    <xf numFmtId="0" fontId="2" fillId="0" borderId="0" xfId="1" applyFont="1" applyAlignment="1">
      <alignment horizontal="right"/>
    </xf>
    <xf numFmtId="0" fontId="2" fillId="0" borderId="0" xfId="1" applyFont="1" applyAlignment="1">
      <alignment horizontal="center" wrapText="1"/>
    </xf>
    <xf numFmtId="0" fontId="3" fillId="0" borderId="0" xfId="1" applyFont="1"/>
    <xf numFmtId="0" fontId="1" fillId="0" borderId="0" xfId="1" applyAlignment="1">
      <alignment horizontal="center" wrapText="1"/>
    </xf>
    <xf numFmtId="0" fontId="1" fillId="0" borderId="0" xfId="1" applyAlignment="1">
      <alignment wrapText="1"/>
    </xf>
    <xf numFmtId="0" fontId="1" fillId="0" borderId="0" xfId="1"/>
    <xf numFmtId="0" fontId="5" fillId="2" borderId="1" xfId="2" applyFont="1" applyFill="1" applyBorder="1" applyAlignment="1">
      <alignment horizontal="center" vertical="center" wrapText="1"/>
    </xf>
    <xf numFmtId="0" fontId="2" fillId="0" borderId="2" xfId="1" applyFont="1" applyBorder="1" applyAlignment="1">
      <alignment horizontal="centerContinuous"/>
    </xf>
    <xf numFmtId="0" fontId="2" fillId="0" borderId="3" xfId="1" applyFont="1" applyBorder="1" applyAlignment="1">
      <alignment horizontal="centerContinuous"/>
    </xf>
    <xf numFmtId="0" fontId="2" fillId="0" borderId="4" xfId="1" applyFont="1" applyBorder="1" applyAlignment="1">
      <alignment horizontal="centerContinuous"/>
    </xf>
    <xf numFmtId="0" fontId="2" fillId="0" borderId="5" xfId="1" applyFont="1" applyBorder="1" applyAlignment="1">
      <alignment horizontal="center"/>
    </xf>
    <xf numFmtId="0" fontId="6" fillId="0" borderId="0" xfId="1" applyFont="1"/>
    <xf numFmtId="0" fontId="5" fillId="2" borderId="6" xfId="2" applyFont="1" applyFill="1" applyBorder="1" applyAlignment="1">
      <alignment horizontal="center" vertical="center" wrapText="1"/>
    </xf>
    <xf numFmtId="0" fontId="5" fillId="2" borderId="6" xfId="2" applyFont="1" applyFill="1" applyBorder="1" applyAlignment="1">
      <alignment vertical="center" wrapText="1"/>
    </xf>
    <xf numFmtId="165" fontId="2" fillId="2" borderId="7" xfId="3" applyNumberFormat="1" applyFont="1" applyFill="1" applyBorder="1" applyAlignment="1">
      <alignment horizontal="center"/>
    </xf>
    <xf numFmtId="165" fontId="2" fillId="2" borderId="7" xfId="4" applyNumberFormat="1" applyFont="1" applyFill="1" applyBorder="1" applyAlignment="1">
      <alignment horizontal="center"/>
    </xf>
    <xf numFmtId="165" fontId="2" fillId="2" borderId="7" xfId="3" applyNumberFormat="1" applyFont="1" applyFill="1" applyBorder="1" applyAlignment="1">
      <alignment horizontal="center" shrinkToFit="1"/>
    </xf>
    <xf numFmtId="165" fontId="2" fillId="2" borderId="6" xfId="4" applyNumberFormat="1" applyFont="1" applyFill="1" applyBorder="1" applyAlignment="1">
      <alignment horizontal="center"/>
    </xf>
    <xf numFmtId="0" fontId="7" fillId="3" borderId="8" xfId="2" applyFont="1" applyFill="1" applyBorder="1" applyAlignment="1">
      <alignment horizontal="center" vertical="top" wrapText="1"/>
    </xf>
    <xf numFmtId="0" fontId="7" fillId="3" borderId="8" xfId="2" applyFont="1" applyFill="1" applyBorder="1" applyAlignment="1">
      <alignment horizontal="left" vertical="top" wrapText="1"/>
    </xf>
    <xf numFmtId="165" fontId="2" fillId="4" borderId="9" xfId="3" applyNumberFormat="1" applyFont="1" applyFill="1" applyBorder="1" applyAlignment="1">
      <alignment horizontal="centerContinuous" vertical="top"/>
    </xf>
    <xf numFmtId="165" fontId="2" fillId="4" borderId="9" xfId="4" applyNumberFormat="1" applyFont="1" applyFill="1" applyBorder="1" applyAlignment="1">
      <alignment horizontal="centerContinuous" vertical="top"/>
    </xf>
    <xf numFmtId="165" fontId="2" fillId="4" borderId="9" xfId="3" applyNumberFormat="1" applyFont="1" applyFill="1" applyBorder="1" applyAlignment="1">
      <alignment horizontal="centerContinuous" vertical="top" shrinkToFit="1"/>
    </xf>
    <xf numFmtId="165" fontId="2" fillId="3" borderId="8" xfId="3" applyNumberFormat="1" applyFont="1" applyFill="1" applyBorder="1" applyAlignment="1">
      <alignment horizontal="center" vertical="top"/>
    </xf>
    <xf numFmtId="0" fontId="5" fillId="5" borderId="9" xfId="5" applyNumberFormat="1" applyFont="1" applyFill="1" applyBorder="1" applyAlignment="1">
      <alignment horizontal="center" vertical="top" wrapText="1"/>
    </xf>
    <xf numFmtId="0" fontId="5" fillId="5" borderId="9" xfId="5" applyNumberFormat="1" applyFont="1" applyFill="1" applyBorder="1" applyAlignment="1">
      <alignment horizontal="left" vertical="top" wrapText="1"/>
    </xf>
    <xf numFmtId="165" fontId="5" fillId="5" borderId="9" xfId="3" applyNumberFormat="1" applyFont="1" applyFill="1" applyBorder="1" applyAlignment="1">
      <alignment horizontal="left" vertical="top" wrapText="1"/>
    </xf>
    <xf numFmtId="0" fontId="10" fillId="6" borderId="9" xfId="6" quotePrefix="1" applyFont="1" applyFill="1" applyBorder="1" applyAlignment="1">
      <alignment horizontal="center" vertical="top" wrapText="1"/>
    </xf>
    <xf numFmtId="0" fontId="10" fillId="6" borderId="9" xfId="6" applyFont="1" applyFill="1" applyBorder="1" applyAlignment="1">
      <alignment horizontal="left" vertical="top" wrapText="1"/>
    </xf>
    <xf numFmtId="165" fontId="10" fillId="6" borderId="9" xfId="3" applyNumberFormat="1" applyFont="1" applyFill="1" applyBorder="1" applyAlignment="1">
      <alignment horizontal="left" vertical="top" wrapText="1"/>
    </xf>
    <xf numFmtId="0" fontId="10" fillId="2" borderId="9" xfId="6" quotePrefix="1" applyFont="1" applyFill="1" applyBorder="1" applyAlignment="1">
      <alignment horizontal="center" vertical="top" wrapText="1"/>
    </xf>
    <xf numFmtId="0" fontId="10" fillId="2" borderId="9" xfId="6" applyFont="1" applyFill="1" applyBorder="1" applyAlignment="1">
      <alignment horizontal="left" vertical="top" wrapText="1"/>
    </xf>
    <xf numFmtId="165" fontId="10" fillId="2" borderId="9" xfId="3" applyNumberFormat="1" applyFont="1" applyFill="1" applyBorder="1" applyAlignment="1">
      <alignment vertical="top"/>
    </xf>
    <xf numFmtId="165" fontId="10" fillId="2" borderId="9" xfId="3" applyNumberFormat="1" applyFont="1" applyFill="1" applyBorder="1" applyAlignment="1">
      <alignment horizontal="center" vertical="top" shrinkToFit="1"/>
    </xf>
    <xf numFmtId="0" fontId="10" fillId="2" borderId="9" xfId="2" applyFont="1" applyFill="1" applyBorder="1" applyAlignment="1">
      <alignment vertical="top" wrapText="1"/>
    </xf>
    <xf numFmtId="165" fontId="10" fillId="2" borderId="9" xfId="3" applyNumberFormat="1" applyFont="1" applyFill="1" applyBorder="1" applyAlignment="1">
      <alignment horizontal="left" vertical="top"/>
    </xf>
    <xf numFmtId="165" fontId="10" fillId="2" borderId="9" xfId="3" applyNumberFormat="1" applyFont="1" applyFill="1" applyBorder="1" applyAlignment="1">
      <alignment horizontal="left" vertical="top" wrapText="1"/>
    </xf>
    <xf numFmtId="0" fontId="10" fillId="2" borderId="13" xfId="6" quotePrefix="1" applyFont="1" applyFill="1" applyBorder="1" applyAlignment="1">
      <alignment horizontal="center" vertical="top" wrapText="1"/>
    </xf>
    <xf numFmtId="0" fontId="10" fillId="2" borderId="13" xfId="6" applyFont="1" applyFill="1" applyBorder="1" applyAlignment="1">
      <alignment horizontal="left" vertical="top" wrapText="1"/>
    </xf>
    <xf numFmtId="165" fontId="10" fillId="2" borderId="13" xfId="3" applyNumberFormat="1" applyFont="1" applyFill="1" applyBorder="1" applyAlignment="1">
      <alignment vertical="top"/>
    </xf>
    <xf numFmtId="165" fontId="10" fillId="2" borderId="13" xfId="3" applyNumberFormat="1" applyFont="1" applyFill="1" applyBorder="1" applyAlignment="1">
      <alignment horizontal="center" vertical="top" shrinkToFit="1"/>
    </xf>
    <xf numFmtId="0" fontId="10" fillId="2" borderId="13" xfId="2" applyFont="1" applyFill="1" applyBorder="1" applyAlignment="1">
      <alignment vertical="top" wrapText="1"/>
    </xf>
    <xf numFmtId="165" fontId="10" fillId="2" borderId="13" xfId="3" applyNumberFormat="1" applyFont="1" applyFill="1" applyBorder="1" applyAlignment="1">
      <alignment horizontal="left" vertical="top"/>
    </xf>
    <xf numFmtId="165" fontId="10" fillId="2" borderId="13" xfId="3" applyNumberFormat="1" applyFont="1" applyFill="1" applyBorder="1" applyAlignment="1">
      <alignment horizontal="left" vertical="top" wrapText="1"/>
    </xf>
    <xf numFmtId="0" fontId="10" fillId="2" borderId="8" xfId="6" quotePrefix="1" applyFont="1" applyFill="1" applyBorder="1" applyAlignment="1">
      <alignment horizontal="center" vertical="top" wrapText="1"/>
    </xf>
    <xf numFmtId="0" fontId="10" fillId="2" borderId="8" xfId="6" applyFont="1" applyFill="1" applyBorder="1" applyAlignment="1">
      <alignment horizontal="left" vertical="top" wrapText="1"/>
    </xf>
    <xf numFmtId="165" fontId="10" fillId="2" borderId="8" xfId="3" applyNumberFormat="1" applyFont="1" applyFill="1" applyBorder="1" applyAlignment="1">
      <alignment vertical="top"/>
    </xf>
    <xf numFmtId="165" fontId="10" fillId="2" borderId="8" xfId="3" applyNumberFormat="1" applyFont="1" applyFill="1" applyBorder="1" applyAlignment="1">
      <alignment horizontal="center" vertical="top" shrinkToFit="1"/>
    </xf>
    <xf numFmtId="0" fontId="10" fillId="2" borderId="8" xfId="2" applyFont="1" applyFill="1" applyBorder="1" applyAlignment="1">
      <alignment vertical="top" wrapText="1"/>
    </xf>
    <xf numFmtId="165" fontId="10" fillId="2" borderId="8" xfId="3" applyNumberFormat="1" applyFont="1" applyFill="1" applyBorder="1" applyAlignment="1">
      <alignment horizontal="left" vertical="top"/>
    </xf>
    <xf numFmtId="165" fontId="10" fillId="2" borderId="8" xfId="3" applyNumberFormat="1" applyFont="1" applyFill="1" applyBorder="1" applyAlignment="1">
      <alignment horizontal="left" vertical="top" wrapText="1"/>
    </xf>
    <xf numFmtId="0" fontId="10" fillId="2" borderId="9" xfId="6" applyFont="1" applyFill="1" applyBorder="1" applyAlignment="1">
      <alignment horizontal="left" vertical="top" wrapText="1" indent="2"/>
    </xf>
    <xf numFmtId="165" fontId="3" fillId="0" borderId="0" xfId="1" applyNumberFormat="1" applyFont="1"/>
    <xf numFmtId="0" fontId="10" fillId="6" borderId="8" xfId="6" quotePrefix="1" applyFont="1" applyFill="1" applyBorder="1" applyAlignment="1">
      <alignment horizontal="center" vertical="top" wrapText="1"/>
    </xf>
    <xf numFmtId="0" fontId="10" fillId="6" borderId="8" xfId="6" applyFont="1" applyFill="1" applyBorder="1" applyAlignment="1">
      <alignment horizontal="left" vertical="top" wrapText="1"/>
    </xf>
    <xf numFmtId="165" fontId="2" fillId="4" borderId="8" xfId="3" applyNumberFormat="1" applyFont="1" applyFill="1" applyBorder="1" applyAlignment="1">
      <alignment horizontal="centerContinuous" vertical="top"/>
    </xf>
    <xf numFmtId="165" fontId="2" fillId="4" borderId="8" xfId="4" applyNumberFormat="1" applyFont="1" applyFill="1" applyBorder="1" applyAlignment="1">
      <alignment horizontal="centerContinuous" vertical="top"/>
    </xf>
    <xf numFmtId="165" fontId="2" fillId="4" borderId="8" xfId="3" applyNumberFormat="1" applyFont="1" applyFill="1" applyBorder="1" applyAlignment="1">
      <alignment horizontal="centerContinuous" vertical="top" shrinkToFit="1"/>
    </xf>
    <xf numFmtId="165" fontId="10" fillId="6" borderId="8" xfId="3" applyNumberFormat="1" applyFont="1" applyFill="1" applyBorder="1" applyAlignment="1">
      <alignment horizontal="left" vertical="top" wrapText="1"/>
    </xf>
    <xf numFmtId="0" fontId="10" fillId="0" borderId="9" xfId="6" quotePrefix="1" applyFont="1" applyFill="1" applyBorder="1" applyAlignment="1">
      <alignment horizontal="center" vertical="top" wrapText="1"/>
    </xf>
    <xf numFmtId="0" fontId="10" fillId="0" borderId="9" xfId="6" applyFont="1" applyFill="1" applyBorder="1" applyAlignment="1">
      <alignment horizontal="left" vertical="top" wrapText="1"/>
    </xf>
    <xf numFmtId="165" fontId="10" fillId="0" borderId="9" xfId="3" applyNumberFormat="1" applyFont="1" applyFill="1" applyBorder="1" applyAlignment="1">
      <alignment vertical="top"/>
    </xf>
    <xf numFmtId="165" fontId="10" fillId="0" borderId="9" xfId="3" applyNumberFormat="1" applyFont="1" applyFill="1" applyBorder="1" applyAlignment="1">
      <alignment horizontal="center" vertical="top" shrinkToFit="1"/>
    </xf>
    <xf numFmtId="0" fontId="10" fillId="0" borderId="9" xfId="2" applyFont="1" applyFill="1" applyBorder="1" applyAlignment="1">
      <alignment vertical="top" wrapText="1"/>
    </xf>
    <xf numFmtId="165" fontId="10" fillId="0" borderId="9" xfId="3" applyNumberFormat="1" applyFont="1" applyFill="1" applyBorder="1" applyAlignment="1">
      <alignment horizontal="left" vertical="top"/>
    </xf>
    <xf numFmtId="165" fontId="10" fillId="0" borderId="9" xfId="3" applyNumberFormat="1" applyFont="1" applyFill="1" applyBorder="1" applyAlignment="1">
      <alignment horizontal="left" vertical="top" wrapText="1"/>
    </xf>
    <xf numFmtId="0" fontId="11" fillId="0" borderId="0" xfId="1" applyFont="1" applyFill="1"/>
    <xf numFmtId="0" fontId="10" fillId="0" borderId="13" xfId="6" quotePrefix="1" applyFont="1" applyFill="1" applyBorder="1" applyAlignment="1">
      <alignment horizontal="center" vertical="top" wrapText="1"/>
    </xf>
    <xf numFmtId="0" fontId="10" fillId="0" borderId="13" xfId="6" applyFont="1" applyFill="1" applyBorder="1" applyAlignment="1">
      <alignment horizontal="left" vertical="top" wrapText="1"/>
    </xf>
    <xf numFmtId="165" fontId="10" fillId="0" borderId="13" xfId="3" applyNumberFormat="1" applyFont="1" applyFill="1" applyBorder="1" applyAlignment="1">
      <alignment vertical="top"/>
    </xf>
    <xf numFmtId="165" fontId="10" fillId="0" borderId="13" xfId="3" applyNumberFormat="1" applyFont="1" applyFill="1" applyBorder="1" applyAlignment="1">
      <alignment horizontal="center" vertical="top" shrinkToFit="1"/>
    </xf>
    <xf numFmtId="0" fontId="10" fillId="0" borderId="13" xfId="2" applyFont="1" applyFill="1" applyBorder="1" applyAlignment="1">
      <alignment vertical="top" wrapText="1"/>
    </xf>
    <xf numFmtId="165" fontId="10" fillId="0" borderId="13" xfId="3" applyNumberFormat="1" applyFont="1" applyFill="1" applyBorder="1" applyAlignment="1">
      <alignment horizontal="left" vertical="top"/>
    </xf>
    <xf numFmtId="165" fontId="10" fillId="0" borderId="13" xfId="3" applyNumberFormat="1" applyFont="1" applyFill="1" applyBorder="1" applyAlignment="1">
      <alignment horizontal="left" vertical="top" wrapText="1"/>
    </xf>
    <xf numFmtId="0" fontId="10" fillId="0" borderId="8" xfId="6" quotePrefix="1" applyFont="1" applyFill="1" applyBorder="1" applyAlignment="1">
      <alignment horizontal="center" vertical="top" wrapText="1"/>
    </xf>
    <xf numFmtId="0" fontId="10" fillId="0" borderId="8" xfId="6" applyFont="1" applyFill="1" applyBorder="1" applyAlignment="1">
      <alignment horizontal="left" vertical="top" wrapText="1"/>
    </xf>
    <xf numFmtId="165" fontId="10" fillId="0" borderId="8" xfId="3" applyNumberFormat="1" applyFont="1" applyFill="1" applyBorder="1" applyAlignment="1">
      <alignment vertical="top"/>
    </xf>
    <xf numFmtId="165" fontId="10" fillId="0" borderId="8" xfId="3" applyNumberFormat="1" applyFont="1" applyFill="1" applyBorder="1" applyAlignment="1">
      <alignment horizontal="center" vertical="top" shrinkToFit="1"/>
    </xf>
    <xf numFmtId="0" fontId="10" fillId="0" borderId="8" xfId="2" applyFont="1" applyFill="1" applyBorder="1" applyAlignment="1">
      <alignment vertical="top" wrapText="1"/>
    </xf>
    <xf numFmtId="165" fontId="10" fillId="0" borderId="8" xfId="3" applyNumberFormat="1" applyFont="1" applyFill="1" applyBorder="1" applyAlignment="1">
      <alignment horizontal="left" vertical="top"/>
    </xf>
    <xf numFmtId="165" fontId="10" fillId="0" borderId="8" xfId="3" applyNumberFormat="1" applyFont="1" applyFill="1" applyBorder="1" applyAlignment="1">
      <alignment horizontal="left" vertical="top" wrapText="1"/>
    </xf>
    <xf numFmtId="0" fontId="10" fillId="0" borderId="9" xfId="6" applyFont="1" applyFill="1" applyBorder="1" applyAlignment="1">
      <alignment horizontal="left" vertical="top" wrapText="1" indent="2"/>
    </xf>
    <xf numFmtId="165" fontId="2" fillId="4" borderId="10" xfId="3" applyNumberFormat="1" applyFont="1" applyFill="1" applyBorder="1" applyAlignment="1">
      <alignment horizontal="center" vertical="top"/>
    </xf>
    <xf numFmtId="165" fontId="2" fillId="4" borderId="11" xfId="3" applyNumberFormat="1" applyFont="1" applyFill="1" applyBorder="1" applyAlignment="1">
      <alignment horizontal="center" vertical="top"/>
    </xf>
    <xf numFmtId="165" fontId="2" fillId="4" borderId="12" xfId="3" applyNumberFormat="1" applyFont="1" applyFill="1" applyBorder="1" applyAlignment="1">
      <alignment horizontal="center" vertical="top"/>
    </xf>
    <xf numFmtId="165" fontId="2" fillId="4" borderId="14" xfId="3" applyNumberFormat="1" applyFont="1" applyFill="1" applyBorder="1" applyAlignment="1">
      <alignment horizontal="center" vertical="top"/>
    </xf>
    <xf numFmtId="165" fontId="2" fillId="4" borderId="15" xfId="3" applyNumberFormat="1" applyFont="1" applyFill="1" applyBorder="1" applyAlignment="1">
      <alignment horizontal="center" vertical="top"/>
    </xf>
    <xf numFmtId="165" fontId="2" fillId="4" borderId="16" xfId="3" applyNumberFormat="1" applyFont="1" applyFill="1" applyBorder="1" applyAlignment="1">
      <alignment horizontal="center" vertical="top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left" vertical="center"/>
    </xf>
  </cellXfs>
  <cellStyles count="7">
    <cellStyle name="Comma 2 2" xfId="4"/>
    <cellStyle name="Normal_F_โรงเรียนในฝัน" xfId="6"/>
    <cellStyle name="เครื่องหมายจุลภาค 2 2 2" xfId="5"/>
    <cellStyle name="เครื่องหมายจุลภาค 3" xfId="3"/>
    <cellStyle name="ปกติ" xfId="0" builtinId="0"/>
    <cellStyle name="ปกติ 2" xfId="1"/>
    <cellStyle name="ปกติ 5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rsonal_02\d\MSOFFICE\EXCEL\PEO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1.9.21.52\&#3626;&#3635;&#3609;&#3633;&#3585;&#3624;&#3638;&#3585;&#3625;&#3634;2\&#3588;&#3635;&#3586;&#3629;&#3591;&#3610;&#3649;&#3612;&#3656;&#3609;&#3604;&#3636;&#3609;%2058\&#3586;&#3633;&#3657;&#3609;&#3605;&#3656;&#3635;%2058&#3614;&#3637;&#3656;&#3609;&#3634;\Documents%20and%20Settings\Administrator\My%20Documents\My%20Received%20Files\MJ20\600_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3588;&#3635;&#3586;&#3629;&#3591;&#3610;&#3649;&#3612;&#3656;&#3609;&#3604;&#3636;&#3609;%2058/&#3586;&#3633;&#3657;&#3609;&#3605;&#3656;&#3635;%2058&#3614;&#3637;&#3656;&#3609;&#3634;/Documents%20and%20Settings/Administrator/My%20Documents/My%20Received%20Files/MJ20/600_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ข้อมูลข้าราชการครู"/>
    </sheetNames>
    <sheetDataSet>
      <sheetData sheetId="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ศูนย์สัตวศาสตร์ฯ"/>
    </sheetNames>
    <sheetDataSet>
      <sheetData sheetId="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ศูนย์สัตวศาสตร์ฯ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6"/>
  <sheetViews>
    <sheetView showGridLines="0" tabSelected="1" view="pageBreakPreview" zoomScaleNormal="100" zoomScaleSheetLayoutView="100" workbookViewId="0">
      <selection activeCell="B1" sqref="B1:J1"/>
    </sheetView>
  </sheetViews>
  <sheetFormatPr defaultColWidth="9" defaultRowHeight="15"/>
  <cols>
    <col min="1" max="1" width="8.85546875" style="4" customWidth="1"/>
    <col min="2" max="2" width="41.42578125" style="5" customWidth="1"/>
    <col min="3" max="3" width="9.140625" style="6" bestFit="1" customWidth="1"/>
    <col min="4" max="4" width="9.28515625" style="6" customWidth="1"/>
    <col min="5" max="6" width="9" style="6"/>
    <col min="7" max="7" width="9.7109375" style="6" bestFit="1" customWidth="1"/>
    <col min="8" max="8" width="9" style="6"/>
    <col min="9" max="9" width="9.140625" style="6" bestFit="1" customWidth="1"/>
    <col min="10" max="10" width="9" style="6"/>
    <col min="11" max="12" width="12.7109375" style="6" customWidth="1"/>
    <col min="13" max="16384" width="9" style="6"/>
  </cols>
  <sheetData>
    <row r="1" spans="1:11" s="3" customFormat="1" ht="24" customHeight="1">
      <c r="A1" s="2"/>
      <c r="B1" s="89" t="s">
        <v>0</v>
      </c>
      <c r="C1" s="89"/>
      <c r="D1" s="89"/>
      <c r="E1" s="89"/>
      <c r="F1" s="89"/>
      <c r="G1" s="89"/>
      <c r="H1" s="89"/>
      <c r="I1" s="89"/>
      <c r="J1" s="89"/>
      <c r="K1" s="1"/>
    </row>
    <row r="2" spans="1:11" s="3" customFormat="1" ht="24" customHeight="1">
      <c r="A2" s="2"/>
      <c r="B2" s="89" t="s">
        <v>139</v>
      </c>
      <c r="C2" s="89"/>
      <c r="D2" s="89"/>
      <c r="E2" s="89"/>
      <c r="F2" s="89"/>
      <c r="G2" s="89"/>
      <c r="H2" s="89"/>
      <c r="I2" s="89"/>
      <c r="J2" s="89"/>
      <c r="K2" s="1"/>
    </row>
    <row r="3" spans="1:11" s="3" customFormat="1" ht="24" customHeight="1">
      <c r="A3" s="2"/>
      <c r="B3" s="90" t="s">
        <v>1</v>
      </c>
      <c r="C3" s="90"/>
      <c r="D3" s="90"/>
      <c r="E3" s="90"/>
      <c r="F3" s="90"/>
      <c r="G3" s="90"/>
      <c r="H3" s="90"/>
      <c r="I3" s="90"/>
      <c r="J3" s="90"/>
      <c r="K3" s="1"/>
    </row>
    <row r="4" spans="1:11" ht="19.899999999999999" customHeight="1"/>
    <row r="5" spans="1:11" s="12" customFormat="1" ht="21" customHeight="1">
      <c r="A5" s="7" t="s">
        <v>2</v>
      </c>
      <c r="B5" s="7" t="s">
        <v>3</v>
      </c>
      <c r="C5" s="8" t="s">
        <v>4</v>
      </c>
      <c r="D5" s="9"/>
      <c r="E5" s="8" t="s">
        <v>5</v>
      </c>
      <c r="F5" s="9"/>
      <c r="G5" s="10" t="s">
        <v>6</v>
      </c>
      <c r="H5" s="10"/>
      <c r="I5" s="8" t="s">
        <v>7</v>
      </c>
      <c r="J5" s="9"/>
      <c r="K5" s="11" t="s">
        <v>8</v>
      </c>
    </row>
    <row r="6" spans="1:11" s="3" customFormat="1" ht="21">
      <c r="A6" s="13" t="s">
        <v>9</v>
      </c>
      <c r="B6" s="14"/>
      <c r="C6" s="15" t="s">
        <v>10</v>
      </c>
      <c r="D6" s="16" t="s">
        <v>11</v>
      </c>
      <c r="E6" s="17" t="s">
        <v>10</v>
      </c>
      <c r="F6" s="16" t="s">
        <v>11</v>
      </c>
      <c r="G6" s="15" t="s">
        <v>12</v>
      </c>
      <c r="H6" s="16" t="s">
        <v>13</v>
      </c>
      <c r="I6" s="16" t="s">
        <v>10</v>
      </c>
      <c r="J6" s="18" t="s">
        <v>14</v>
      </c>
      <c r="K6" s="15" t="s">
        <v>15</v>
      </c>
    </row>
    <row r="7" spans="1:11" s="3" customFormat="1" ht="21">
      <c r="A7" s="19">
        <v>1</v>
      </c>
      <c r="B7" s="20" t="s">
        <v>16</v>
      </c>
      <c r="C7" s="21" t="s">
        <v>17</v>
      </c>
      <c r="D7" s="22"/>
      <c r="E7" s="23"/>
      <c r="F7" s="22"/>
      <c r="G7" s="21"/>
      <c r="H7" s="22"/>
      <c r="I7" s="22"/>
      <c r="J7" s="22"/>
      <c r="K7" s="24">
        <f>K8</f>
        <v>6717100</v>
      </c>
    </row>
    <row r="8" spans="1:11" s="3" customFormat="1" ht="24.6" customHeight="1">
      <c r="A8" s="25">
        <v>1.1000000000000001</v>
      </c>
      <c r="B8" s="26" t="s">
        <v>18</v>
      </c>
      <c r="C8" s="21" t="s">
        <v>17</v>
      </c>
      <c r="D8" s="22"/>
      <c r="E8" s="23"/>
      <c r="F8" s="22"/>
      <c r="G8" s="21"/>
      <c r="H8" s="22"/>
      <c r="I8" s="22"/>
      <c r="J8" s="22"/>
      <c r="K8" s="27">
        <f>+K9+K104+K113+K139+K154+K166</f>
        <v>6717100</v>
      </c>
    </row>
    <row r="9" spans="1:11" s="3" customFormat="1" ht="42">
      <c r="A9" s="28" t="s">
        <v>19</v>
      </c>
      <c r="B9" s="29" t="s">
        <v>20</v>
      </c>
      <c r="C9" s="21" t="s">
        <v>17</v>
      </c>
      <c r="D9" s="22"/>
      <c r="E9" s="23"/>
      <c r="F9" s="22"/>
      <c r="G9" s="21"/>
      <c r="H9" s="22"/>
      <c r="I9" s="22"/>
      <c r="J9" s="22"/>
      <c r="K9" s="30">
        <f>+K10+K19+K31+K39+K48+K57+K67+K79+K87+K97</f>
        <v>2422400</v>
      </c>
    </row>
    <row r="10" spans="1:11" s="3" customFormat="1" ht="84">
      <c r="A10" s="28"/>
      <c r="B10" s="29" t="s">
        <v>21</v>
      </c>
      <c r="C10" s="83" t="s">
        <v>17</v>
      </c>
      <c r="D10" s="84"/>
      <c r="E10" s="84"/>
      <c r="F10" s="84"/>
      <c r="G10" s="84"/>
      <c r="H10" s="84"/>
      <c r="I10" s="84"/>
      <c r="J10" s="85"/>
      <c r="K10" s="30">
        <f>SUM(K11:K18)</f>
        <v>256200</v>
      </c>
    </row>
    <row r="11" spans="1:11" s="3" customFormat="1" ht="21">
      <c r="A11" s="31"/>
      <c r="B11" s="32" t="s">
        <v>22</v>
      </c>
      <c r="C11" s="33">
        <v>100</v>
      </c>
      <c r="D11" s="33" t="s">
        <v>23</v>
      </c>
      <c r="E11" s="34"/>
      <c r="F11" s="33"/>
      <c r="G11" s="33">
        <v>35</v>
      </c>
      <c r="H11" s="35" t="s">
        <v>13</v>
      </c>
      <c r="I11" s="36">
        <v>4</v>
      </c>
      <c r="J11" s="36" t="s">
        <v>14</v>
      </c>
      <c r="K11" s="37">
        <f>+C11*G11*I11</f>
        <v>14000</v>
      </c>
    </row>
    <row r="12" spans="1:11" s="3" customFormat="1" ht="21">
      <c r="A12" s="31"/>
      <c r="B12" s="32" t="s">
        <v>24</v>
      </c>
      <c r="C12" s="33">
        <v>100</v>
      </c>
      <c r="D12" s="33" t="s">
        <v>23</v>
      </c>
      <c r="E12" s="34"/>
      <c r="F12" s="33"/>
      <c r="G12" s="33">
        <v>150</v>
      </c>
      <c r="H12" s="35" t="s">
        <v>13</v>
      </c>
      <c r="I12" s="36">
        <v>3</v>
      </c>
      <c r="J12" s="36" t="s">
        <v>25</v>
      </c>
      <c r="K12" s="37">
        <f>+C12*G12*I12</f>
        <v>45000</v>
      </c>
    </row>
    <row r="13" spans="1:11" s="3" customFormat="1" ht="21">
      <c r="A13" s="31"/>
      <c r="B13" s="32" t="s">
        <v>26</v>
      </c>
      <c r="C13" s="33">
        <v>4</v>
      </c>
      <c r="D13" s="33" t="s">
        <v>23</v>
      </c>
      <c r="E13" s="34">
        <v>6</v>
      </c>
      <c r="F13" s="33" t="s">
        <v>27</v>
      </c>
      <c r="G13" s="33">
        <v>1200</v>
      </c>
      <c r="H13" s="35" t="s">
        <v>13</v>
      </c>
      <c r="I13" s="36">
        <v>1</v>
      </c>
      <c r="J13" s="36" t="s">
        <v>28</v>
      </c>
      <c r="K13" s="37">
        <f>+C13*E13*G13*I13</f>
        <v>28800</v>
      </c>
    </row>
    <row r="14" spans="1:11" s="3" customFormat="1" ht="21">
      <c r="A14" s="31"/>
      <c r="B14" s="32" t="s">
        <v>29</v>
      </c>
      <c r="C14" s="33">
        <v>4</v>
      </c>
      <c r="D14" s="33" t="s">
        <v>23</v>
      </c>
      <c r="E14" s="34"/>
      <c r="F14" s="33"/>
      <c r="G14" s="33">
        <v>2000</v>
      </c>
      <c r="H14" s="35" t="s">
        <v>13</v>
      </c>
      <c r="I14" s="36">
        <v>1</v>
      </c>
      <c r="J14" s="36" t="s">
        <v>14</v>
      </c>
      <c r="K14" s="37">
        <f>+C14*G14</f>
        <v>8000</v>
      </c>
    </row>
    <row r="15" spans="1:11" s="3" customFormat="1" ht="21">
      <c r="A15" s="31"/>
      <c r="B15" s="32" t="s">
        <v>30</v>
      </c>
      <c r="C15" s="33">
        <v>2</v>
      </c>
      <c r="D15" s="33" t="s">
        <v>31</v>
      </c>
      <c r="E15" s="34"/>
      <c r="F15" s="33"/>
      <c r="G15" s="33">
        <v>1500</v>
      </c>
      <c r="H15" s="35" t="s">
        <v>13</v>
      </c>
      <c r="I15" s="36">
        <v>2</v>
      </c>
      <c r="J15" s="36" t="s">
        <v>32</v>
      </c>
      <c r="K15" s="37">
        <f>+C15*G15*I15</f>
        <v>6000</v>
      </c>
    </row>
    <row r="16" spans="1:11" s="3" customFormat="1" ht="21">
      <c r="A16" s="31"/>
      <c r="B16" s="32" t="s">
        <v>33</v>
      </c>
      <c r="C16" s="33"/>
      <c r="D16" s="33"/>
      <c r="E16" s="34"/>
      <c r="F16" s="33"/>
      <c r="G16" s="33">
        <v>4400</v>
      </c>
      <c r="H16" s="35" t="s">
        <v>13</v>
      </c>
      <c r="I16" s="36">
        <v>1</v>
      </c>
      <c r="J16" s="36" t="s">
        <v>14</v>
      </c>
      <c r="K16" s="37">
        <f>+G16*I16</f>
        <v>4400</v>
      </c>
    </row>
    <row r="17" spans="1:11" s="3" customFormat="1" ht="21">
      <c r="A17" s="38"/>
      <c r="B17" s="39" t="s">
        <v>34</v>
      </c>
      <c r="C17" s="40"/>
      <c r="D17" s="40"/>
      <c r="E17" s="41"/>
      <c r="F17" s="40"/>
      <c r="G17" s="40">
        <v>50000</v>
      </c>
      <c r="H17" s="42" t="s">
        <v>13</v>
      </c>
      <c r="I17" s="43"/>
      <c r="J17" s="43"/>
      <c r="K17" s="44">
        <f>+G17</f>
        <v>50000</v>
      </c>
    </row>
    <row r="18" spans="1:11" s="3" customFormat="1" ht="42">
      <c r="A18" s="45"/>
      <c r="B18" s="46" t="s">
        <v>35</v>
      </c>
      <c r="C18" s="47"/>
      <c r="D18" s="47"/>
      <c r="E18" s="48"/>
      <c r="F18" s="47"/>
      <c r="G18" s="47">
        <v>100000</v>
      </c>
      <c r="H18" s="49" t="s">
        <v>13</v>
      </c>
      <c r="I18" s="50"/>
      <c r="J18" s="50"/>
      <c r="K18" s="51">
        <f>+G18</f>
        <v>100000</v>
      </c>
    </row>
    <row r="19" spans="1:11" s="3" customFormat="1" ht="42">
      <c r="A19" s="28"/>
      <c r="B19" s="29" t="s">
        <v>36</v>
      </c>
      <c r="C19" s="21" t="s">
        <v>17</v>
      </c>
      <c r="D19" s="22"/>
      <c r="E19" s="23"/>
      <c r="F19" s="22"/>
      <c r="G19" s="21"/>
      <c r="H19" s="22"/>
      <c r="I19" s="22"/>
      <c r="J19" s="22"/>
      <c r="K19" s="30">
        <f>SUM(K20:K30)</f>
        <v>161000</v>
      </c>
    </row>
    <row r="20" spans="1:11" s="3" customFormat="1" ht="21">
      <c r="A20" s="31"/>
      <c r="B20" s="32" t="s">
        <v>37</v>
      </c>
      <c r="C20" s="33"/>
      <c r="D20" s="33"/>
      <c r="E20" s="34"/>
      <c r="F20" s="33"/>
      <c r="G20" s="33">
        <v>15000</v>
      </c>
      <c r="H20" s="35" t="s">
        <v>13</v>
      </c>
      <c r="I20" s="36">
        <v>3</v>
      </c>
      <c r="J20" s="36" t="s">
        <v>14</v>
      </c>
      <c r="K20" s="37">
        <f>+G20*I20</f>
        <v>45000</v>
      </c>
    </row>
    <row r="21" spans="1:11" s="3" customFormat="1" ht="21">
      <c r="A21" s="31"/>
      <c r="B21" s="32" t="s">
        <v>26</v>
      </c>
      <c r="C21" s="33">
        <v>2</v>
      </c>
      <c r="D21" s="33" t="s">
        <v>23</v>
      </c>
      <c r="E21" s="34">
        <v>6</v>
      </c>
      <c r="F21" s="33" t="s">
        <v>27</v>
      </c>
      <c r="G21" s="33">
        <v>1000</v>
      </c>
      <c r="H21" s="35" t="s">
        <v>13</v>
      </c>
      <c r="I21" s="36">
        <v>2</v>
      </c>
      <c r="J21" s="36" t="s">
        <v>28</v>
      </c>
      <c r="K21" s="37">
        <f>C21*E21*G21*I21</f>
        <v>24000</v>
      </c>
    </row>
    <row r="22" spans="1:11" s="3" customFormat="1" ht="21">
      <c r="A22" s="31"/>
      <c r="B22" s="32" t="s">
        <v>24</v>
      </c>
      <c r="C22" s="33">
        <v>100</v>
      </c>
      <c r="D22" s="33" t="s">
        <v>23</v>
      </c>
      <c r="E22" s="34"/>
      <c r="F22" s="33"/>
      <c r="G22" s="33">
        <v>100</v>
      </c>
      <c r="H22" s="35" t="s">
        <v>13</v>
      </c>
      <c r="I22" s="36">
        <v>2</v>
      </c>
      <c r="J22" s="36" t="s">
        <v>25</v>
      </c>
      <c r="K22" s="37">
        <f>+C22*G22*I22</f>
        <v>20000</v>
      </c>
    </row>
    <row r="23" spans="1:11" s="3" customFormat="1" ht="21">
      <c r="A23" s="31"/>
      <c r="B23" s="32" t="s">
        <v>22</v>
      </c>
      <c r="C23" s="33">
        <v>100</v>
      </c>
      <c r="D23" s="33" t="s">
        <v>23</v>
      </c>
      <c r="E23" s="34"/>
      <c r="F23" s="33"/>
      <c r="G23" s="33">
        <v>60</v>
      </c>
      <c r="H23" s="35" t="s">
        <v>13</v>
      </c>
      <c r="I23" s="36">
        <v>3</v>
      </c>
      <c r="J23" s="36" t="s">
        <v>14</v>
      </c>
      <c r="K23" s="37">
        <f>+C23*G23*I23</f>
        <v>18000</v>
      </c>
    </row>
    <row r="24" spans="1:11" s="3" customFormat="1" ht="21">
      <c r="A24" s="31"/>
      <c r="B24" s="32" t="s">
        <v>38</v>
      </c>
      <c r="C24" s="33">
        <v>5</v>
      </c>
      <c r="D24" s="33" t="s">
        <v>23</v>
      </c>
      <c r="E24" s="34"/>
      <c r="F24" s="33"/>
      <c r="G24" s="33">
        <v>1000</v>
      </c>
      <c r="H24" s="35" t="s">
        <v>13</v>
      </c>
      <c r="I24" s="36">
        <v>1</v>
      </c>
      <c r="J24" s="36" t="s">
        <v>14</v>
      </c>
      <c r="K24" s="37">
        <f>+C24*G24*I24</f>
        <v>5000</v>
      </c>
    </row>
    <row r="25" spans="1:11" s="3" customFormat="1" ht="42">
      <c r="A25" s="31"/>
      <c r="B25" s="32" t="s">
        <v>39</v>
      </c>
      <c r="C25" s="33"/>
      <c r="D25" s="33"/>
      <c r="E25" s="34"/>
      <c r="F25" s="33"/>
      <c r="G25" s="33">
        <v>21000</v>
      </c>
      <c r="H25" s="35" t="s">
        <v>13</v>
      </c>
      <c r="I25" s="36">
        <v>1</v>
      </c>
      <c r="J25" s="36" t="s">
        <v>14</v>
      </c>
      <c r="K25" s="37">
        <f>+G25*I25</f>
        <v>21000</v>
      </c>
    </row>
    <row r="26" spans="1:11" s="3" customFormat="1" ht="42">
      <c r="A26" s="31"/>
      <c r="B26" s="32" t="s">
        <v>40</v>
      </c>
      <c r="C26" s="33"/>
      <c r="D26" s="33"/>
      <c r="E26" s="34"/>
      <c r="F26" s="33"/>
      <c r="G26" s="33"/>
      <c r="H26" s="35"/>
      <c r="I26" s="36"/>
      <c r="J26" s="36"/>
      <c r="K26" s="37"/>
    </row>
    <row r="27" spans="1:11" s="3" customFormat="1" ht="21">
      <c r="A27" s="31"/>
      <c r="B27" s="52" t="s">
        <v>41</v>
      </c>
      <c r="C27" s="33"/>
      <c r="D27" s="33"/>
      <c r="E27" s="34"/>
      <c r="F27" s="33"/>
      <c r="G27" s="33">
        <v>10000</v>
      </c>
      <c r="H27" s="35" t="s">
        <v>13</v>
      </c>
      <c r="I27" s="33">
        <v>1</v>
      </c>
      <c r="J27" s="33" t="s">
        <v>42</v>
      </c>
      <c r="K27" s="37">
        <f>G27*I27</f>
        <v>10000</v>
      </c>
    </row>
    <row r="28" spans="1:11" s="3" customFormat="1" ht="21">
      <c r="A28" s="31"/>
      <c r="B28" s="52" t="s">
        <v>43</v>
      </c>
      <c r="C28" s="33"/>
      <c r="D28" s="33"/>
      <c r="E28" s="34"/>
      <c r="F28" s="33"/>
      <c r="G28" s="33">
        <v>7000</v>
      </c>
      <c r="H28" s="35" t="s">
        <v>13</v>
      </c>
      <c r="I28" s="33">
        <v>1</v>
      </c>
      <c r="J28" s="33" t="s">
        <v>42</v>
      </c>
      <c r="K28" s="37">
        <f>G28*I28</f>
        <v>7000</v>
      </c>
    </row>
    <row r="29" spans="1:11" s="3" customFormat="1" ht="21">
      <c r="A29" s="31"/>
      <c r="B29" s="52" t="s">
        <v>44</v>
      </c>
      <c r="C29" s="33"/>
      <c r="D29" s="33"/>
      <c r="E29" s="34"/>
      <c r="F29" s="33"/>
      <c r="G29" s="33">
        <v>5000</v>
      </c>
      <c r="H29" s="35" t="s">
        <v>13</v>
      </c>
      <c r="I29" s="33">
        <v>1</v>
      </c>
      <c r="J29" s="33" t="s">
        <v>42</v>
      </c>
      <c r="K29" s="37">
        <f>G29*I29</f>
        <v>5000</v>
      </c>
    </row>
    <row r="30" spans="1:11" s="3" customFormat="1" ht="21">
      <c r="A30" s="31"/>
      <c r="B30" s="52" t="s">
        <v>45</v>
      </c>
      <c r="C30" s="33"/>
      <c r="D30" s="33"/>
      <c r="E30" s="34"/>
      <c r="F30" s="33"/>
      <c r="G30" s="33">
        <v>3000</v>
      </c>
      <c r="H30" s="35" t="s">
        <v>13</v>
      </c>
      <c r="I30" s="33">
        <v>2</v>
      </c>
      <c r="J30" s="33" t="s">
        <v>42</v>
      </c>
      <c r="K30" s="37">
        <f>G30*I30</f>
        <v>6000</v>
      </c>
    </row>
    <row r="31" spans="1:11" s="3" customFormat="1" ht="63">
      <c r="A31" s="28"/>
      <c r="B31" s="29" t="s">
        <v>46</v>
      </c>
      <c r="C31" s="21" t="s">
        <v>17</v>
      </c>
      <c r="D31" s="22"/>
      <c r="E31" s="23"/>
      <c r="F31" s="22"/>
      <c r="G31" s="21"/>
      <c r="H31" s="22"/>
      <c r="I31" s="22"/>
      <c r="J31" s="22"/>
      <c r="K31" s="30">
        <f>SUM(K32:K38)</f>
        <v>369100</v>
      </c>
    </row>
    <row r="32" spans="1:11" s="3" customFormat="1" ht="21.75" customHeight="1">
      <c r="A32" s="31"/>
      <c r="B32" s="32" t="s">
        <v>47</v>
      </c>
      <c r="C32" s="33">
        <v>50</v>
      </c>
      <c r="D32" s="33" t="s">
        <v>23</v>
      </c>
      <c r="E32" s="34"/>
      <c r="F32" s="33"/>
      <c r="G32" s="33">
        <v>200</v>
      </c>
      <c r="H32" s="35" t="s">
        <v>13</v>
      </c>
      <c r="I32" s="36">
        <v>7</v>
      </c>
      <c r="J32" s="36" t="s">
        <v>14</v>
      </c>
      <c r="K32" s="37">
        <f>+C32*G32*I32</f>
        <v>70000</v>
      </c>
    </row>
    <row r="33" spans="1:12" s="3" customFormat="1" ht="21.75" customHeight="1">
      <c r="A33" s="38"/>
      <c r="B33" s="39" t="s">
        <v>26</v>
      </c>
      <c r="C33" s="40">
        <v>4</v>
      </c>
      <c r="D33" s="40" t="s">
        <v>23</v>
      </c>
      <c r="E33" s="41">
        <v>6</v>
      </c>
      <c r="F33" s="40" t="s">
        <v>27</v>
      </c>
      <c r="G33" s="40">
        <v>800</v>
      </c>
      <c r="H33" s="42" t="s">
        <v>13</v>
      </c>
      <c r="I33" s="43">
        <v>3</v>
      </c>
      <c r="J33" s="43" t="s">
        <v>28</v>
      </c>
      <c r="K33" s="44">
        <f>+C33*G33*I33*E33</f>
        <v>57600</v>
      </c>
      <c r="L33" s="53"/>
    </row>
    <row r="34" spans="1:12" s="3" customFormat="1" ht="21.75" customHeight="1">
      <c r="A34" s="45"/>
      <c r="B34" s="46" t="s">
        <v>24</v>
      </c>
      <c r="C34" s="47">
        <v>50</v>
      </c>
      <c r="D34" s="47" t="s">
        <v>23</v>
      </c>
      <c r="E34" s="48"/>
      <c r="F34" s="47"/>
      <c r="G34" s="47">
        <v>250</v>
      </c>
      <c r="H34" s="49" t="s">
        <v>13</v>
      </c>
      <c r="I34" s="50">
        <v>3</v>
      </c>
      <c r="J34" s="50" t="s">
        <v>25</v>
      </c>
      <c r="K34" s="51">
        <f>+C34*G34*I34</f>
        <v>37500</v>
      </c>
    </row>
    <row r="35" spans="1:12" s="3" customFormat="1" ht="21.75" customHeight="1">
      <c r="A35" s="31"/>
      <c r="B35" s="32" t="s">
        <v>48</v>
      </c>
      <c r="C35" s="33"/>
      <c r="D35" s="33"/>
      <c r="E35" s="34"/>
      <c r="F35" s="33"/>
      <c r="G35" s="33">
        <v>29000</v>
      </c>
      <c r="H35" s="35" t="s">
        <v>13</v>
      </c>
      <c r="I35" s="36">
        <v>1</v>
      </c>
      <c r="J35" s="36" t="s">
        <v>14</v>
      </c>
      <c r="K35" s="37">
        <f>+G35</f>
        <v>29000</v>
      </c>
    </row>
    <row r="36" spans="1:12" s="3" customFormat="1" ht="21.75" customHeight="1">
      <c r="A36" s="45"/>
      <c r="B36" s="46" t="s">
        <v>49</v>
      </c>
      <c r="C36" s="47">
        <v>50</v>
      </c>
      <c r="D36" s="47" t="s">
        <v>50</v>
      </c>
      <c r="E36" s="48"/>
      <c r="F36" s="47"/>
      <c r="G36" s="47">
        <v>1000</v>
      </c>
      <c r="H36" s="49" t="s">
        <v>13</v>
      </c>
      <c r="I36" s="50">
        <v>1</v>
      </c>
      <c r="J36" s="50" t="s">
        <v>14</v>
      </c>
      <c r="K36" s="51">
        <f>+G36*I36*C36</f>
        <v>50000</v>
      </c>
    </row>
    <row r="37" spans="1:12" s="3" customFormat="1" ht="21.75" customHeight="1">
      <c r="A37" s="31"/>
      <c r="B37" s="32" t="s">
        <v>51</v>
      </c>
      <c r="C37" s="33">
        <v>3</v>
      </c>
      <c r="D37" s="33" t="s">
        <v>23</v>
      </c>
      <c r="E37" s="34"/>
      <c r="F37" s="33"/>
      <c r="G37" s="33">
        <v>500</v>
      </c>
      <c r="H37" s="35" t="s">
        <v>13</v>
      </c>
      <c r="I37" s="36">
        <v>50</v>
      </c>
      <c r="J37" s="36" t="s">
        <v>14</v>
      </c>
      <c r="K37" s="37">
        <f>+C37*G37*I37</f>
        <v>75000</v>
      </c>
    </row>
    <row r="38" spans="1:12" s="3" customFormat="1" ht="21.75" customHeight="1">
      <c r="A38" s="31"/>
      <c r="B38" s="32" t="s">
        <v>52</v>
      </c>
      <c r="C38" s="36">
        <v>50</v>
      </c>
      <c r="D38" s="36" t="s">
        <v>50</v>
      </c>
      <c r="E38" s="34"/>
      <c r="F38" s="33"/>
      <c r="G38" s="33">
        <v>1000</v>
      </c>
      <c r="H38" s="35" t="s">
        <v>13</v>
      </c>
      <c r="I38" s="36"/>
      <c r="J38" s="36"/>
      <c r="K38" s="37">
        <f>+G38*C38</f>
        <v>50000</v>
      </c>
    </row>
    <row r="39" spans="1:12" s="3" customFormat="1" ht="63">
      <c r="A39" s="28"/>
      <c r="B39" s="29" t="s">
        <v>53</v>
      </c>
      <c r="C39" s="21" t="s">
        <v>17</v>
      </c>
      <c r="D39" s="22"/>
      <c r="E39" s="23"/>
      <c r="F39" s="22"/>
      <c r="G39" s="21"/>
      <c r="H39" s="22"/>
      <c r="I39" s="22"/>
      <c r="J39" s="22"/>
      <c r="K39" s="30">
        <f>SUM(K40:K47)</f>
        <v>252200</v>
      </c>
    </row>
    <row r="40" spans="1:12" s="3" customFormat="1" ht="21.75" customHeight="1">
      <c r="A40" s="31"/>
      <c r="B40" s="32" t="s">
        <v>47</v>
      </c>
      <c r="C40" s="33">
        <v>100</v>
      </c>
      <c r="D40" s="33" t="s">
        <v>23</v>
      </c>
      <c r="E40" s="34"/>
      <c r="F40" s="33"/>
      <c r="G40" s="33">
        <v>110</v>
      </c>
      <c r="H40" s="35" t="s">
        <v>13</v>
      </c>
      <c r="I40" s="36">
        <v>2</v>
      </c>
      <c r="J40" s="36" t="s">
        <v>14</v>
      </c>
      <c r="K40" s="37">
        <f>+C40*G40*I40</f>
        <v>22000</v>
      </c>
    </row>
    <row r="41" spans="1:12" s="3" customFormat="1" ht="21.75" customHeight="1">
      <c r="A41" s="31"/>
      <c r="B41" s="32" t="s">
        <v>24</v>
      </c>
      <c r="C41" s="33">
        <v>100</v>
      </c>
      <c r="D41" s="33" t="s">
        <v>23</v>
      </c>
      <c r="E41" s="34"/>
      <c r="F41" s="33"/>
      <c r="G41" s="33">
        <v>200</v>
      </c>
      <c r="H41" s="35" t="s">
        <v>13</v>
      </c>
      <c r="I41" s="36">
        <v>2</v>
      </c>
      <c r="J41" s="36" t="s">
        <v>25</v>
      </c>
      <c r="K41" s="37">
        <f>+C41*G41*I41</f>
        <v>40000</v>
      </c>
    </row>
    <row r="42" spans="1:12" s="3" customFormat="1" ht="21.75" customHeight="1">
      <c r="A42" s="31"/>
      <c r="B42" s="32" t="s">
        <v>26</v>
      </c>
      <c r="C42" s="33">
        <v>4</v>
      </c>
      <c r="D42" s="33" t="s">
        <v>23</v>
      </c>
      <c r="E42" s="34">
        <v>6</v>
      </c>
      <c r="F42" s="33" t="s">
        <v>27</v>
      </c>
      <c r="G42" s="33">
        <v>1000</v>
      </c>
      <c r="H42" s="35" t="s">
        <v>13</v>
      </c>
      <c r="I42" s="36">
        <v>1</v>
      </c>
      <c r="J42" s="36" t="s">
        <v>28</v>
      </c>
      <c r="K42" s="37">
        <f>+C42*E42*G42*I42</f>
        <v>24000</v>
      </c>
    </row>
    <row r="43" spans="1:12" s="3" customFormat="1" ht="21.75" customHeight="1">
      <c r="A43" s="31"/>
      <c r="B43" s="32" t="s">
        <v>29</v>
      </c>
      <c r="C43" s="33">
        <v>4</v>
      </c>
      <c r="D43" s="33" t="s">
        <v>23</v>
      </c>
      <c r="E43" s="34"/>
      <c r="F43" s="33"/>
      <c r="G43" s="33">
        <v>2000</v>
      </c>
      <c r="H43" s="35" t="s">
        <v>13</v>
      </c>
      <c r="I43" s="36">
        <v>1</v>
      </c>
      <c r="J43" s="36" t="s">
        <v>14</v>
      </c>
      <c r="K43" s="37">
        <f>+C43*G43*I43</f>
        <v>8000</v>
      </c>
    </row>
    <row r="44" spans="1:12" s="3" customFormat="1" ht="21.75" customHeight="1">
      <c r="A44" s="31"/>
      <c r="B44" s="32" t="s">
        <v>30</v>
      </c>
      <c r="C44" s="33">
        <v>2</v>
      </c>
      <c r="D44" s="33" t="s">
        <v>31</v>
      </c>
      <c r="E44" s="34"/>
      <c r="F44" s="33"/>
      <c r="G44" s="33">
        <v>1500</v>
      </c>
      <c r="H44" s="35" t="s">
        <v>13</v>
      </c>
      <c r="I44" s="36">
        <v>2</v>
      </c>
      <c r="J44" s="36" t="s">
        <v>32</v>
      </c>
      <c r="K44" s="37">
        <f>+C44*G44*I44</f>
        <v>6000</v>
      </c>
    </row>
    <row r="45" spans="1:12" s="3" customFormat="1" ht="21.75" customHeight="1">
      <c r="A45" s="31"/>
      <c r="B45" s="32" t="s">
        <v>48</v>
      </c>
      <c r="C45" s="33"/>
      <c r="D45" s="33"/>
      <c r="E45" s="34"/>
      <c r="F45" s="33"/>
      <c r="G45" s="33">
        <v>1100</v>
      </c>
      <c r="H45" s="35" t="s">
        <v>13</v>
      </c>
      <c r="I45" s="36">
        <v>2</v>
      </c>
      <c r="J45" s="36" t="s">
        <v>14</v>
      </c>
      <c r="K45" s="37">
        <f>+G45*I45</f>
        <v>2200</v>
      </c>
    </row>
    <row r="46" spans="1:12" s="3" customFormat="1" ht="21.75" customHeight="1">
      <c r="A46" s="31"/>
      <c r="B46" s="32" t="s">
        <v>54</v>
      </c>
      <c r="C46" s="33"/>
      <c r="D46" s="33"/>
      <c r="E46" s="34"/>
      <c r="F46" s="33"/>
      <c r="G46" s="33">
        <v>100000</v>
      </c>
      <c r="H46" s="35" t="s">
        <v>13</v>
      </c>
      <c r="I46" s="36"/>
      <c r="J46" s="36"/>
      <c r="K46" s="37">
        <f>+G46</f>
        <v>100000</v>
      </c>
    </row>
    <row r="47" spans="1:12" s="3" customFormat="1" ht="21.75" customHeight="1">
      <c r="A47" s="31"/>
      <c r="B47" s="32" t="s">
        <v>55</v>
      </c>
      <c r="C47" s="33"/>
      <c r="D47" s="33"/>
      <c r="E47" s="34"/>
      <c r="F47" s="33"/>
      <c r="G47" s="33">
        <v>50000</v>
      </c>
      <c r="H47" s="35" t="s">
        <v>13</v>
      </c>
      <c r="I47" s="36"/>
      <c r="J47" s="36"/>
      <c r="K47" s="37">
        <f>+G47</f>
        <v>50000</v>
      </c>
    </row>
    <row r="48" spans="1:12" s="3" customFormat="1" ht="63">
      <c r="A48" s="28"/>
      <c r="B48" s="29" t="s">
        <v>56</v>
      </c>
      <c r="C48" s="21" t="s">
        <v>17</v>
      </c>
      <c r="D48" s="22"/>
      <c r="E48" s="23"/>
      <c r="F48" s="22"/>
      <c r="G48" s="21"/>
      <c r="H48" s="22"/>
      <c r="I48" s="22"/>
      <c r="J48" s="22"/>
      <c r="K48" s="30">
        <f>SUM(K49:K56)</f>
        <v>202200</v>
      </c>
    </row>
    <row r="49" spans="1:11" s="3" customFormat="1" ht="21.75" customHeight="1">
      <c r="A49" s="31"/>
      <c r="B49" s="32" t="s">
        <v>47</v>
      </c>
      <c r="C49" s="33">
        <v>50</v>
      </c>
      <c r="D49" s="33" t="s">
        <v>23</v>
      </c>
      <c r="E49" s="34"/>
      <c r="F49" s="33"/>
      <c r="G49" s="33">
        <v>120</v>
      </c>
      <c r="H49" s="35" t="s">
        <v>13</v>
      </c>
      <c r="I49" s="36">
        <v>3</v>
      </c>
      <c r="J49" s="36" t="s">
        <v>14</v>
      </c>
      <c r="K49" s="37">
        <f>+C49*G49*I49</f>
        <v>18000</v>
      </c>
    </row>
    <row r="50" spans="1:11" s="3" customFormat="1" ht="21.75" customHeight="1">
      <c r="A50" s="31"/>
      <c r="B50" s="32" t="s">
        <v>57</v>
      </c>
      <c r="C50" s="33"/>
      <c r="D50" s="33"/>
      <c r="E50" s="34"/>
      <c r="F50" s="33"/>
      <c r="G50" s="33">
        <v>50000</v>
      </c>
      <c r="H50" s="35" t="s">
        <v>13</v>
      </c>
      <c r="I50" s="36">
        <v>1</v>
      </c>
      <c r="J50" s="36" t="s">
        <v>14</v>
      </c>
      <c r="K50" s="37">
        <f>+G50*I50</f>
        <v>50000</v>
      </c>
    </row>
    <row r="51" spans="1:11" s="3" customFormat="1" ht="21.75" customHeight="1">
      <c r="A51" s="38"/>
      <c r="B51" s="39" t="s">
        <v>48</v>
      </c>
      <c r="C51" s="40"/>
      <c r="D51" s="40"/>
      <c r="E51" s="41"/>
      <c r="F51" s="40"/>
      <c r="G51" s="40">
        <v>3900</v>
      </c>
      <c r="H51" s="42" t="s">
        <v>13</v>
      </c>
      <c r="I51" s="43">
        <v>1</v>
      </c>
      <c r="J51" s="43" t="s">
        <v>14</v>
      </c>
      <c r="K51" s="44">
        <f>+G51*I51</f>
        <v>3900</v>
      </c>
    </row>
    <row r="52" spans="1:11" s="3" customFormat="1" ht="21.75" customHeight="1">
      <c r="A52" s="45"/>
      <c r="B52" s="46" t="s">
        <v>24</v>
      </c>
      <c r="C52" s="47">
        <v>50</v>
      </c>
      <c r="D52" s="47" t="s">
        <v>23</v>
      </c>
      <c r="E52" s="48"/>
      <c r="F52" s="47"/>
      <c r="G52" s="47">
        <v>250</v>
      </c>
      <c r="H52" s="49" t="s">
        <v>13</v>
      </c>
      <c r="I52" s="50">
        <v>3</v>
      </c>
      <c r="J52" s="50" t="s">
        <v>25</v>
      </c>
      <c r="K52" s="51">
        <f>+C52*G52*I52</f>
        <v>37500</v>
      </c>
    </row>
    <row r="53" spans="1:11" s="3" customFormat="1" ht="21.75" customHeight="1">
      <c r="A53" s="31"/>
      <c r="B53" s="32" t="s">
        <v>26</v>
      </c>
      <c r="C53" s="33">
        <v>4</v>
      </c>
      <c r="D53" s="33" t="s">
        <v>23</v>
      </c>
      <c r="E53" s="34">
        <v>6</v>
      </c>
      <c r="F53" s="33" t="s">
        <v>27</v>
      </c>
      <c r="G53" s="33">
        <v>1200</v>
      </c>
      <c r="H53" s="35" t="s">
        <v>13</v>
      </c>
      <c r="I53" s="36">
        <v>1</v>
      </c>
      <c r="J53" s="36" t="s">
        <v>28</v>
      </c>
      <c r="K53" s="37">
        <f>+C53*E53*G53*I53</f>
        <v>28800</v>
      </c>
    </row>
    <row r="54" spans="1:11" s="3" customFormat="1" ht="21.75" customHeight="1">
      <c r="A54" s="31"/>
      <c r="B54" s="32" t="s">
        <v>29</v>
      </c>
      <c r="C54" s="33">
        <v>4</v>
      </c>
      <c r="D54" s="33" t="s">
        <v>23</v>
      </c>
      <c r="E54" s="34"/>
      <c r="F54" s="33"/>
      <c r="G54" s="33">
        <v>2000</v>
      </c>
      <c r="H54" s="35" t="s">
        <v>13</v>
      </c>
      <c r="I54" s="36">
        <v>1</v>
      </c>
      <c r="J54" s="36" t="s">
        <v>14</v>
      </c>
      <c r="K54" s="37">
        <f>+C54*G54*I54</f>
        <v>8000</v>
      </c>
    </row>
    <row r="55" spans="1:11" s="3" customFormat="1" ht="21.75" customHeight="1">
      <c r="A55" s="45"/>
      <c r="B55" s="46" t="s">
        <v>30</v>
      </c>
      <c r="C55" s="47">
        <v>2</v>
      </c>
      <c r="D55" s="47" t="s">
        <v>31</v>
      </c>
      <c r="E55" s="48"/>
      <c r="F55" s="47"/>
      <c r="G55" s="47">
        <v>1500</v>
      </c>
      <c r="H55" s="49" t="s">
        <v>13</v>
      </c>
      <c r="I55" s="50">
        <v>2</v>
      </c>
      <c r="J55" s="50" t="s">
        <v>32</v>
      </c>
      <c r="K55" s="51">
        <f>+C55*G55*I55</f>
        <v>6000</v>
      </c>
    </row>
    <row r="56" spans="1:11" s="3" customFormat="1" ht="21.75" customHeight="1">
      <c r="A56" s="31"/>
      <c r="B56" s="32" t="s">
        <v>55</v>
      </c>
      <c r="C56" s="33"/>
      <c r="D56" s="33"/>
      <c r="E56" s="34"/>
      <c r="F56" s="33"/>
      <c r="G56" s="33">
        <v>50000</v>
      </c>
      <c r="H56" s="35" t="s">
        <v>13</v>
      </c>
      <c r="I56" s="36"/>
      <c r="J56" s="36"/>
      <c r="K56" s="37">
        <f>+G56</f>
        <v>50000</v>
      </c>
    </row>
    <row r="57" spans="1:11" s="3" customFormat="1" ht="63">
      <c r="A57" s="28"/>
      <c r="B57" s="29" t="s">
        <v>58</v>
      </c>
      <c r="C57" s="21" t="s">
        <v>17</v>
      </c>
      <c r="D57" s="22"/>
      <c r="E57" s="23"/>
      <c r="F57" s="22"/>
      <c r="G57" s="21"/>
      <c r="H57" s="22"/>
      <c r="I57" s="22"/>
      <c r="J57" s="22"/>
      <c r="K57" s="30">
        <f>SUM(K58:K66)</f>
        <v>452200</v>
      </c>
    </row>
    <row r="58" spans="1:11" s="3" customFormat="1" ht="21.75" customHeight="1">
      <c r="A58" s="31"/>
      <c r="B58" s="32" t="s">
        <v>24</v>
      </c>
      <c r="C58" s="33">
        <v>50</v>
      </c>
      <c r="D58" s="33" t="s">
        <v>23</v>
      </c>
      <c r="E58" s="34"/>
      <c r="F58" s="33"/>
      <c r="G58" s="33">
        <v>250</v>
      </c>
      <c r="H58" s="35" t="s">
        <v>13</v>
      </c>
      <c r="I58" s="36">
        <v>2</v>
      </c>
      <c r="J58" s="36" t="s">
        <v>25</v>
      </c>
      <c r="K58" s="37">
        <f>+C58*G58*I58</f>
        <v>25000</v>
      </c>
    </row>
    <row r="59" spans="1:11" s="3" customFormat="1" ht="21.75" customHeight="1">
      <c r="A59" s="31"/>
      <c r="B59" s="32" t="s">
        <v>47</v>
      </c>
      <c r="C59" s="33">
        <v>50</v>
      </c>
      <c r="D59" s="33" t="s">
        <v>23</v>
      </c>
      <c r="E59" s="34"/>
      <c r="F59" s="33"/>
      <c r="G59" s="33">
        <v>250</v>
      </c>
      <c r="H59" s="35" t="s">
        <v>13</v>
      </c>
      <c r="I59" s="36">
        <v>2</v>
      </c>
      <c r="J59" s="36" t="s">
        <v>14</v>
      </c>
      <c r="K59" s="37">
        <f>+C59*G59*I59</f>
        <v>25000</v>
      </c>
    </row>
    <row r="60" spans="1:11" s="3" customFormat="1" ht="21.75" customHeight="1">
      <c r="A60" s="31"/>
      <c r="B60" s="32" t="s">
        <v>48</v>
      </c>
      <c r="C60" s="33"/>
      <c r="D60" s="33"/>
      <c r="E60" s="34"/>
      <c r="F60" s="33"/>
      <c r="G60" s="33">
        <v>4700</v>
      </c>
      <c r="H60" s="35" t="s">
        <v>13</v>
      </c>
      <c r="I60" s="36">
        <v>2</v>
      </c>
      <c r="J60" s="36" t="s">
        <v>14</v>
      </c>
      <c r="K60" s="37">
        <f>+G60*I60</f>
        <v>9400</v>
      </c>
    </row>
    <row r="61" spans="1:11" s="3" customFormat="1" ht="21.75" customHeight="1">
      <c r="A61" s="31"/>
      <c r="B61" s="32" t="s">
        <v>26</v>
      </c>
      <c r="C61" s="33">
        <v>4</v>
      </c>
      <c r="D61" s="33" t="s">
        <v>23</v>
      </c>
      <c r="E61" s="34">
        <v>6</v>
      </c>
      <c r="F61" s="33" t="s">
        <v>27</v>
      </c>
      <c r="G61" s="33">
        <v>1200</v>
      </c>
      <c r="H61" s="35" t="s">
        <v>13</v>
      </c>
      <c r="I61" s="36">
        <v>1</v>
      </c>
      <c r="J61" s="36" t="s">
        <v>28</v>
      </c>
      <c r="K61" s="37">
        <f>+C61*E61*G61</f>
        <v>28800</v>
      </c>
    </row>
    <row r="62" spans="1:11" s="3" customFormat="1" ht="21.75" customHeight="1">
      <c r="A62" s="31"/>
      <c r="B62" s="32" t="s">
        <v>29</v>
      </c>
      <c r="C62" s="33">
        <v>4</v>
      </c>
      <c r="D62" s="33" t="s">
        <v>23</v>
      </c>
      <c r="E62" s="34"/>
      <c r="F62" s="33"/>
      <c r="G62" s="33">
        <v>2000</v>
      </c>
      <c r="H62" s="35" t="s">
        <v>13</v>
      </c>
      <c r="I62" s="36">
        <v>1</v>
      </c>
      <c r="J62" s="36" t="s">
        <v>14</v>
      </c>
      <c r="K62" s="37">
        <f>+C62*G62</f>
        <v>8000</v>
      </c>
    </row>
    <row r="63" spans="1:11" s="3" customFormat="1" ht="22.5" customHeight="1">
      <c r="A63" s="31"/>
      <c r="B63" s="32" t="s">
        <v>30</v>
      </c>
      <c r="C63" s="33">
        <v>2</v>
      </c>
      <c r="D63" s="33" t="s">
        <v>31</v>
      </c>
      <c r="E63" s="34"/>
      <c r="F63" s="33"/>
      <c r="G63" s="33">
        <v>1500</v>
      </c>
      <c r="H63" s="35" t="s">
        <v>13</v>
      </c>
      <c r="I63" s="36">
        <v>2</v>
      </c>
      <c r="J63" s="36" t="s">
        <v>32</v>
      </c>
      <c r="K63" s="37">
        <f>+C63*G63*I63</f>
        <v>6000</v>
      </c>
    </row>
    <row r="64" spans="1:11" s="3" customFormat="1" ht="21.75" customHeight="1">
      <c r="A64" s="31"/>
      <c r="B64" s="32" t="s">
        <v>57</v>
      </c>
      <c r="C64" s="33"/>
      <c r="D64" s="33"/>
      <c r="E64" s="34"/>
      <c r="F64" s="33"/>
      <c r="G64" s="33">
        <v>50000</v>
      </c>
      <c r="H64" s="35" t="s">
        <v>13</v>
      </c>
      <c r="I64" s="36">
        <v>1</v>
      </c>
      <c r="J64" s="36" t="s">
        <v>14</v>
      </c>
      <c r="K64" s="37">
        <f>+G64</f>
        <v>50000</v>
      </c>
    </row>
    <row r="65" spans="1:11" s="3" customFormat="1" ht="21.75" customHeight="1">
      <c r="A65" s="31"/>
      <c r="B65" s="32" t="s">
        <v>59</v>
      </c>
      <c r="C65" s="33"/>
      <c r="D65" s="33"/>
      <c r="E65" s="34"/>
      <c r="F65" s="33"/>
      <c r="G65" s="33">
        <v>100000</v>
      </c>
      <c r="H65" s="35" t="s">
        <v>13</v>
      </c>
      <c r="I65" s="36"/>
      <c r="J65" s="36"/>
      <c r="K65" s="37">
        <f>+G65</f>
        <v>100000</v>
      </c>
    </row>
    <row r="66" spans="1:11" s="3" customFormat="1" ht="21.75" customHeight="1">
      <c r="A66" s="31"/>
      <c r="B66" s="32" t="s">
        <v>60</v>
      </c>
      <c r="C66" s="33"/>
      <c r="D66" s="33"/>
      <c r="E66" s="34"/>
      <c r="F66" s="33"/>
      <c r="G66" s="33">
        <v>200000</v>
      </c>
      <c r="H66" s="35" t="s">
        <v>13</v>
      </c>
      <c r="I66" s="36"/>
      <c r="J66" s="36"/>
      <c r="K66" s="37">
        <f>+G66</f>
        <v>200000</v>
      </c>
    </row>
    <row r="67" spans="1:11" s="3" customFormat="1" ht="84">
      <c r="A67" s="28"/>
      <c r="B67" s="29" t="s">
        <v>61</v>
      </c>
      <c r="C67" s="21" t="s">
        <v>17</v>
      </c>
      <c r="D67" s="22"/>
      <c r="E67" s="23"/>
      <c r="F67" s="22"/>
      <c r="G67" s="21"/>
      <c r="H67" s="22"/>
      <c r="I67" s="22"/>
      <c r="J67" s="22"/>
      <c r="K67" s="30">
        <f>SUM(K68:K78)</f>
        <v>293000</v>
      </c>
    </row>
    <row r="68" spans="1:11" s="3" customFormat="1" ht="21">
      <c r="A68" s="38"/>
      <c r="B68" s="39" t="s">
        <v>26</v>
      </c>
      <c r="C68" s="40">
        <v>2</v>
      </c>
      <c r="D68" s="40" t="s">
        <v>23</v>
      </c>
      <c r="E68" s="41">
        <v>6</v>
      </c>
      <c r="F68" s="40" t="s">
        <v>27</v>
      </c>
      <c r="G68" s="40">
        <v>1000</v>
      </c>
      <c r="H68" s="42" t="s">
        <v>13</v>
      </c>
      <c r="I68" s="43">
        <v>2</v>
      </c>
      <c r="J68" s="43" t="s">
        <v>28</v>
      </c>
      <c r="K68" s="44">
        <f>C68*E68*G68*I68</f>
        <v>24000</v>
      </c>
    </row>
    <row r="69" spans="1:11" s="3" customFormat="1" ht="21">
      <c r="A69" s="45"/>
      <c r="B69" s="46" t="s">
        <v>24</v>
      </c>
      <c r="C69" s="47">
        <v>100</v>
      </c>
      <c r="D69" s="47" t="s">
        <v>23</v>
      </c>
      <c r="E69" s="48"/>
      <c r="F69" s="47"/>
      <c r="G69" s="47">
        <v>250</v>
      </c>
      <c r="H69" s="49" t="s">
        <v>13</v>
      </c>
      <c r="I69" s="50">
        <v>3</v>
      </c>
      <c r="J69" s="50" t="s">
        <v>25</v>
      </c>
      <c r="K69" s="51">
        <f>+C69*G69*I69</f>
        <v>75000</v>
      </c>
    </row>
    <row r="70" spans="1:11" s="3" customFormat="1" ht="21">
      <c r="A70" s="31"/>
      <c r="B70" s="32" t="s">
        <v>48</v>
      </c>
      <c r="C70" s="33"/>
      <c r="D70" s="33"/>
      <c r="E70" s="34"/>
      <c r="F70" s="33"/>
      <c r="G70" s="33">
        <v>2000</v>
      </c>
      <c r="H70" s="35" t="s">
        <v>13</v>
      </c>
      <c r="I70" s="36">
        <v>2</v>
      </c>
      <c r="J70" s="36" t="s">
        <v>14</v>
      </c>
      <c r="K70" s="37">
        <f>+G70*I70</f>
        <v>4000</v>
      </c>
    </row>
    <row r="71" spans="1:11" s="3" customFormat="1" ht="21">
      <c r="A71" s="31"/>
      <c r="B71" s="32" t="s">
        <v>47</v>
      </c>
      <c r="C71" s="33">
        <v>50</v>
      </c>
      <c r="D71" s="33" t="s">
        <v>23</v>
      </c>
      <c r="E71" s="34"/>
      <c r="F71" s="33"/>
      <c r="G71" s="33">
        <v>100</v>
      </c>
      <c r="H71" s="35" t="s">
        <v>13</v>
      </c>
      <c r="I71" s="36">
        <v>3</v>
      </c>
      <c r="J71" s="36" t="s">
        <v>14</v>
      </c>
      <c r="K71" s="37">
        <f>+C71*G71*I71</f>
        <v>15000</v>
      </c>
    </row>
    <row r="72" spans="1:11" s="3" customFormat="1" ht="21">
      <c r="A72" s="45"/>
      <c r="B72" s="46" t="s">
        <v>62</v>
      </c>
      <c r="C72" s="47"/>
      <c r="D72" s="47"/>
      <c r="E72" s="48"/>
      <c r="F72" s="47"/>
      <c r="G72" s="47">
        <v>10000</v>
      </c>
      <c r="H72" s="49" t="s">
        <v>13</v>
      </c>
      <c r="I72" s="50"/>
      <c r="J72" s="50"/>
      <c r="K72" s="51">
        <f>+G72</f>
        <v>10000</v>
      </c>
    </row>
    <row r="73" spans="1:11" s="3" customFormat="1" ht="21">
      <c r="A73" s="31"/>
      <c r="B73" s="32" t="s">
        <v>63</v>
      </c>
      <c r="C73" s="33">
        <v>6</v>
      </c>
      <c r="D73" s="33" t="s">
        <v>64</v>
      </c>
      <c r="E73" s="34"/>
      <c r="F73" s="33"/>
      <c r="G73" s="33">
        <v>10000</v>
      </c>
      <c r="H73" s="35" t="s">
        <v>13</v>
      </c>
      <c r="I73" s="36"/>
      <c r="J73" s="36"/>
      <c r="K73" s="37">
        <f>+C73*G73</f>
        <v>60000</v>
      </c>
    </row>
    <row r="74" spans="1:11" s="3" customFormat="1" ht="21">
      <c r="A74" s="31"/>
      <c r="B74" s="32" t="s">
        <v>65</v>
      </c>
      <c r="C74" s="33"/>
      <c r="D74" s="33"/>
      <c r="E74" s="34"/>
      <c r="F74" s="33"/>
      <c r="G74" s="33">
        <v>3000</v>
      </c>
      <c r="H74" s="35" t="s">
        <v>13</v>
      </c>
      <c r="I74" s="36"/>
      <c r="J74" s="36"/>
      <c r="K74" s="37">
        <f>+G74</f>
        <v>3000</v>
      </c>
    </row>
    <row r="75" spans="1:11" s="3" customFormat="1" ht="21">
      <c r="A75" s="31"/>
      <c r="B75" s="32" t="s">
        <v>52</v>
      </c>
      <c r="C75" s="33"/>
      <c r="D75" s="33"/>
      <c r="E75" s="34"/>
      <c r="F75" s="33"/>
      <c r="G75" s="33">
        <v>28000</v>
      </c>
      <c r="H75" s="35" t="s">
        <v>13</v>
      </c>
      <c r="I75" s="36"/>
      <c r="J75" s="36"/>
      <c r="K75" s="37">
        <f>+G75</f>
        <v>28000</v>
      </c>
    </row>
    <row r="76" spans="1:11" s="3" customFormat="1" ht="21">
      <c r="A76" s="31"/>
      <c r="B76" s="32" t="s">
        <v>66</v>
      </c>
      <c r="C76" s="33"/>
      <c r="D76" s="33"/>
      <c r="E76" s="34"/>
      <c r="F76" s="33"/>
      <c r="G76" s="33">
        <v>10000</v>
      </c>
      <c r="H76" s="35" t="s">
        <v>13</v>
      </c>
      <c r="I76" s="36">
        <v>1</v>
      </c>
      <c r="J76" s="36" t="s">
        <v>14</v>
      </c>
      <c r="K76" s="37">
        <f>+G76</f>
        <v>10000</v>
      </c>
    </row>
    <row r="77" spans="1:11" s="3" customFormat="1" ht="42">
      <c r="A77" s="31"/>
      <c r="B77" s="32" t="s">
        <v>67</v>
      </c>
      <c r="C77" s="33">
        <v>18</v>
      </c>
      <c r="D77" s="33" t="s">
        <v>50</v>
      </c>
      <c r="E77" s="34"/>
      <c r="F77" s="33"/>
      <c r="G77" s="33">
        <v>3000</v>
      </c>
      <c r="H77" s="35" t="s">
        <v>13</v>
      </c>
      <c r="I77" s="36"/>
      <c r="J77" s="36"/>
      <c r="K77" s="37">
        <f>+C77*G77</f>
        <v>54000</v>
      </c>
    </row>
    <row r="78" spans="1:11" s="3" customFormat="1" ht="42">
      <c r="A78" s="31"/>
      <c r="B78" s="32" t="s">
        <v>68</v>
      </c>
      <c r="C78" s="33"/>
      <c r="D78" s="33"/>
      <c r="E78" s="34"/>
      <c r="F78" s="33"/>
      <c r="G78" s="33">
        <v>10000</v>
      </c>
      <c r="H78" s="35" t="s">
        <v>13</v>
      </c>
      <c r="I78" s="36"/>
      <c r="J78" s="36"/>
      <c r="K78" s="37">
        <f>+G78</f>
        <v>10000</v>
      </c>
    </row>
    <row r="79" spans="1:11" s="3" customFormat="1" ht="42">
      <c r="A79" s="28"/>
      <c r="B79" s="29" t="s">
        <v>69</v>
      </c>
      <c r="C79" s="21" t="s">
        <v>17</v>
      </c>
      <c r="D79" s="22"/>
      <c r="E79" s="23"/>
      <c r="F79" s="22"/>
      <c r="G79" s="21"/>
      <c r="H79" s="22"/>
      <c r="I79" s="22"/>
      <c r="J79" s="22"/>
      <c r="K79" s="30">
        <f>SUM(K80:K86)</f>
        <v>96500</v>
      </c>
    </row>
    <row r="80" spans="1:11" s="3" customFormat="1" ht="21">
      <c r="A80" s="31"/>
      <c r="B80" s="32" t="s">
        <v>70</v>
      </c>
      <c r="C80" s="33">
        <v>2</v>
      </c>
      <c r="D80" s="33" t="s">
        <v>23</v>
      </c>
      <c r="E80" s="34">
        <v>6</v>
      </c>
      <c r="F80" s="33" t="s">
        <v>27</v>
      </c>
      <c r="G80" s="33">
        <v>800</v>
      </c>
      <c r="H80" s="35" t="s">
        <v>13</v>
      </c>
      <c r="I80" s="36">
        <v>2</v>
      </c>
      <c r="J80" s="36" t="s">
        <v>28</v>
      </c>
      <c r="K80" s="37">
        <f>C80*E80*G80*I80</f>
        <v>19200</v>
      </c>
    </row>
    <row r="81" spans="1:11" s="3" customFormat="1" ht="21">
      <c r="A81" s="31"/>
      <c r="B81" s="32" t="s">
        <v>24</v>
      </c>
      <c r="C81" s="33">
        <v>50</v>
      </c>
      <c r="D81" s="33" t="s">
        <v>23</v>
      </c>
      <c r="E81" s="34"/>
      <c r="F81" s="33"/>
      <c r="G81" s="33">
        <v>250</v>
      </c>
      <c r="H81" s="35" t="s">
        <v>13</v>
      </c>
      <c r="I81" s="36">
        <v>3</v>
      </c>
      <c r="J81" s="36" t="s">
        <v>25</v>
      </c>
      <c r="K81" s="37">
        <f>+C81*G81*I81</f>
        <v>37500</v>
      </c>
    </row>
    <row r="82" spans="1:11" s="3" customFormat="1" ht="21">
      <c r="A82" s="31"/>
      <c r="B82" s="32" t="s">
        <v>48</v>
      </c>
      <c r="C82" s="33"/>
      <c r="D82" s="33"/>
      <c r="E82" s="34"/>
      <c r="F82" s="33"/>
      <c r="G82" s="33">
        <v>4200</v>
      </c>
      <c r="H82" s="35" t="s">
        <v>13</v>
      </c>
      <c r="I82" s="36">
        <v>2</v>
      </c>
      <c r="J82" s="36" t="s">
        <v>14</v>
      </c>
      <c r="K82" s="37">
        <f>+G82*I82</f>
        <v>8400</v>
      </c>
    </row>
    <row r="83" spans="1:11" s="3" customFormat="1" ht="21">
      <c r="A83" s="31"/>
      <c r="B83" s="32" t="s">
        <v>47</v>
      </c>
      <c r="C83" s="33">
        <v>50</v>
      </c>
      <c r="D83" s="33" t="s">
        <v>23</v>
      </c>
      <c r="E83" s="34"/>
      <c r="F83" s="33"/>
      <c r="G83" s="33">
        <v>50</v>
      </c>
      <c r="H83" s="35" t="s">
        <v>13</v>
      </c>
      <c r="I83" s="36">
        <v>4</v>
      </c>
      <c r="J83" s="36" t="s">
        <v>14</v>
      </c>
      <c r="K83" s="37">
        <f>+C83*G83*I83</f>
        <v>10000</v>
      </c>
    </row>
    <row r="84" spans="1:11" s="3" customFormat="1" ht="21">
      <c r="A84" s="31"/>
      <c r="B84" s="32" t="s">
        <v>52</v>
      </c>
      <c r="C84" s="33"/>
      <c r="D84" s="33"/>
      <c r="E84" s="34"/>
      <c r="F84" s="33"/>
      <c r="G84" s="33">
        <v>10000</v>
      </c>
      <c r="H84" s="35" t="s">
        <v>13</v>
      </c>
      <c r="I84" s="36"/>
      <c r="J84" s="36"/>
      <c r="K84" s="36">
        <f>+G84</f>
        <v>10000</v>
      </c>
    </row>
    <row r="85" spans="1:11" s="3" customFormat="1" ht="21">
      <c r="A85" s="31"/>
      <c r="B85" s="32" t="s">
        <v>65</v>
      </c>
      <c r="C85" s="33"/>
      <c r="D85" s="33"/>
      <c r="E85" s="34"/>
      <c r="F85" s="33"/>
      <c r="G85" s="33">
        <v>1400</v>
      </c>
      <c r="H85" s="35" t="s">
        <v>13</v>
      </c>
      <c r="I85" s="36"/>
      <c r="J85" s="36"/>
      <c r="K85" s="36">
        <f>+G85</f>
        <v>1400</v>
      </c>
    </row>
    <row r="86" spans="1:11" s="3" customFormat="1" ht="21">
      <c r="A86" s="38"/>
      <c r="B86" s="39" t="s">
        <v>71</v>
      </c>
      <c r="C86" s="40"/>
      <c r="D86" s="40"/>
      <c r="E86" s="41"/>
      <c r="F86" s="40"/>
      <c r="G86" s="40">
        <v>10000</v>
      </c>
      <c r="H86" s="42" t="s">
        <v>13</v>
      </c>
      <c r="I86" s="43"/>
      <c r="J86" s="43"/>
      <c r="K86" s="43">
        <f>+G86</f>
        <v>10000</v>
      </c>
    </row>
    <row r="87" spans="1:11" s="3" customFormat="1" ht="123" customHeight="1">
      <c r="A87" s="54"/>
      <c r="B87" s="55" t="s">
        <v>72</v>
      </c>
      <c r="C87" s="56" t="s">
        <v>17</v>
      </c>
      <c r="D87" s="57"/>
      <c r="E87" s="58"/>
      <c r="F87" s="57"/>
      <c r="G87" s="56"/>
      <c r="H87" s="57"/>
      <c r="I87" s="57"/>
      <c r="J87" s="57"/>
      <c r="K87" s="59">
        <f>SUM(K88:K96)</f>
        <v>175000</v>
      </c>
    </row>
    <row r="88" spans="1:11" s="3" customFormat="1" ht="21">
      <c r="A88" s="31"/>
      <c r="B88" s="32" t="s">
        <v>24</v>
      </c>
      <c r="C88" s="33">
        <v>80</v>
      </c>
      <c r="D88" s="33" t="s">
        <v>23</v>
      </c>
      <c r="E88" s="34"/>
      <c r="F88" s="33"/>
      <c r="G88" s="33">
        <v>250</v>
      </c>
      <c r="H88" s="35" t="s">
        <v>13</v>
      </c>
      <c r="I88" s="36">
        <v>4</v>
      </c>
      <c r="J88" s="36" t="s">
        <v>25</v>
      </c>
      <c r="K88" s="37">
        <f>+C88*G88*I88</f>
        <v>80000</v>
      </c>
    </row>
    <row r="89" spans="1:11" s="3" customFormat="1" ht="21">
      <c r="A89" s="31"/>
      <c r="B89" s="32" t="s">
        <v>47</v>
      </c>
      <c r="C89" s="33">
        <v>50</v>
      </c>
      <c r="D89" s="33" t="s">
        <v>23</v>
      </c>
      <c r="E89" s="34"/>
      <c r="F89" s="33"/>
      <c r="G89" s="33">
        <v>150</v>
      </c>
      <c r="H89" s="35" t="s">
        <v>13</v>
      </c>
      <c r="I89" s="36">
        <v>3</v>
      </c>
      <c r="J89" s="36" t="s">
        <v>14</v>
      </c>
      <c r="K89" s="37">
        <f>+C89*G89*I89</f>
        <v>22500</v>
      </c>
    </row>
    <row r="90" spans="1:11" s="3" customFormat="1" ht="21">
      <c r="A90" s="31"/>
      <c r="B90" s="32" t="s">
        <v>73</v>
      </c>
      <c r="C90" s="33"/>
      <c r="D90" s="33"/>
      <c r="E90" s="34"/>
      <c r="F90" s="33"/>
      <c r="G90" s="33">
        <v>10000</v>
      </c>
      <c r="H90" s="35" t="s">
        <v>13</v>
      </c>
      <c r="I90" s="36">
        <v>2</v>
      </c>
      <c r="J90" s="36" t="s">
        <v>14</v>
      </c>
      <c r="K90" s="37">
        <f>+G90*I90</f>
        <v>20000</v>
      </c>
    </row>
    <row r="91" spans="1:11" s="3" customFormat="1" ht="21">
      <c r="A91" s="31"/>
      <c r="B91" s="32" t="s">
        <v>26</v>
      </c>
      <c r="C91" s="33">
        <v>3</v>
      </c>
      <c r="D91" s="33" t="s">
        <v>23</v>
      </c>
      <c r="E91" s="34">
        <v>6</v>
      </c>
      <c r="F91" s="33" t="s">
        <v>27</v>
      </c>
      <c r="G91" s="33">
        <v>1200</v>
      </c>
      <c r="H91" s="35" t="s">
        <v>13</v>
      </c>
      <c r="I91" s="36">
        <v>1</v>
      </c>
      <c r="J91" s="36" t="s">
        <v>28</v>
      </c>
      <c r="K91" s="37">
        <f>C91*E91*G91*I91</f>
        <v>21600</v>
      </c>
    </row>
    <row r="92" spans="1:11" s="3" customFormat="1" ht="21">
      <c r="A92" s="31"/>
      <c r="B92" s="32" t="s">
        <v>29</v>
      </c>
      <c r="C92" s="33">
        <v>3</v>
      </c>
      <c r="D92" s="33" t="s">
        <v>23</v>
      </c>
      <c r="E92" s="34"/>
      <c r="F92" s="33"/>
      <c r="G92" s="33">
        <v>1200</v>
      </c>
      <c r="H92" s="35" t="s">
        <v>13</v>
      </c>
      <c r="I92" s="36">
        <v>1</v>
      </c>
      <c r="J92" s="36" t="s">
        <v>14</v>
      </c>
      <c r="K92" s="37">
        <f>+C92*G92*I92</f>
        <v>3600</v>
      </c>
    </row>
    <row r="93" spans="1:11" s="3" customFormat="1" ht="21">
      <c r="A93" s="31"/>
      <c r="B93" s="32" t="s">
        <v>30</v>
      </c>
      <c r="C93" s="33">
        <v>1</v>
      </c>
      <c r="D93" s="33" t="s">
        <v>31</v>
      </c>
      <c r="E93" s="34"/>
      <c r="F93" s="33"/>
      <c r="G93" s="33">
        <v>1400</v>
      </c>
      <c r="H93" s="35" t="s">
        <v>13</v>
      </c>
      <c r="I93" s="36">
        <v>3</v>
      </c>
      <c r="J93" s="36" t="s">
        <v>32</v>
      </c>
      <c r="K93" s="37">
        <f>+C93*G93*I93</f>
        <v>4200</v>
      </c>
    </row>
    <row r="94" spans="1:11" s="3" customFormat="1" ht="21">
      <c r="A94" s="31"/>
      <c r="B94" s="32" t="s">
        <v>48</v>
      </c>
      <c r="C94" s="33"/>
      <c r="D94" s="33"/>
      <c r="E94" s="34"/>
      <c r="F94" s="33"/>
      <c r="G94" s="33">
        <v>8000</v>
      </c>
      <c r="H94" s="35" t="s">
        <v>13</v>
      </c>
      <c r="I94" s="36">
        <v>2</v>
      </c>
      <c r="J94" s="36" t="s">
        <v>14</v>
      </c>
      <c r="K94" s="37">
        <f>+G94*I94</f>
        <v>16000</v>
      </c>
    </row>
    <row r="95" spans="1:11" s="3" customFormat="1" ht="21">
      <c r="A95" s="31"/>
      <c r="B95" s="32" t="s">
        <v>74</v>
      </c>
      <c r="C95" s="33">
        <v>80</v>
      </c>
      <c r="D95" s="33" t="s">
        <v>23</v>
      </c>
      <c r="E95" s="34"/>
      <c r="F95" s="33"/>
      <c r="G95" s="33">
        <v>50</v>
      </c>
      <c r="H95" s="35" t="s">
        <v>13</v>
      </c>
      <c r="I95" s="36">
        <v>1</v>
      </c>
      <c r="J95" s="36" t="s">
        <v>14</v>
      </c>
      <c r="K95" s="37">
        <f>+C95*G95*I95</f>
        <v>4000</v>
      </c>
    </row>
    <row r="96" spans="1:11" s="3" customFormat="1" ht="21">
      <c r="A96" s="31"/>
      <c r="B96" s="32" t="s">
        <v>65</v>
      </c>
      <c r="C96" s="33"/>
      <c r="D96" s="33"/>
      <c r="E96" s="34"/>
      <c r="F96" s="33"/>
      <c r="G96" s="33">
        <v>3100</v>
      </c>
      <c r="H96" s="35" t="s">
        <v>13</v>
      </c>
      <c r="I96" s="36"/>
      <c r="J96" s="36"/>
      <c r="K96" s="37">
        <f>+G96</f>
        <v>3100</v>
      </c>
    </row>
    <row r="97" spans="1:11" s="3" customFormat="1" ht="63">
      <c r="A97" s="28"/>
      <c r="B97" s="29" t="s">
        <v>75</v>
      </c>
      <c r="C97" s="21" t="s">
        <v>17</v>
      </c>
      <c r="D97" s="22"/>
      <c r="E97" s="23"/>
      <c r="F97" s="22"/>
      <c r="G97" s="21"/>
      <c r="H97" s="22"/>
      <c r="I97" s="22"/>
      <c r="J97" s="22"/>
      <c r="K97" s="30">
        <f>SUM(K98:K103)</f>
        <v>165000</v>
      </c>
    </row>
    <row r="98" spans="1:11" s="3" customFormat="1" ht="21">
      <c r="A98" s="31"/>
      <c r="B98" s="32" t="s">
        <v>47</v>
      </c>
      <c r="C98" s="33">
        <v>50</v>
      </c>
      <c r="D98" s="33" t="s">
        <v>23</v>
      </c>
      <c r="E98" s="34"/>
      <c r="F98" s="33"/>
      <c r="G98" s="33">
        <v>60</v>
      </c>
      <c r="H98" s="35" t="s">
        <v>13</v>
      </c>
      <c r="I98" s="36">
        <v>3</v>
      </c>
      <c r="J98" s="36" t="s">
        <v>14</v>
      </c>
      <c r="K98" s="37">
        <f>+C98*G98*I98</f>
        <v>9000</v>
      </c>
    </row>
    <row r="99" spans="1:11" s="3" customFormat="1" ht="21">
      <c r="A99" s="31"/>
      <c r="B99" s="32" t="s">
        <v>48</v>
      </c>
      <c r="C99" s="33"/>
      <c r="D99" s="33"/>
      <c r="E99" s="34"/>
      <c r="F99" s="33"/>
      <c r="G99" s="33">
        <v>1000</v>
      </c>
      <c r="H99" s="35" t="s">
        <v>13</v>
      </c>
      <c r="I99" s="36">
        <v>4</v>
      </c>
      <c r="J99" s="36" t="s">
        <v>14</v>
      </c>
      <c r="K99" s="37">
        <f>+G99*I99</f>
        <v>4000</v>
      </c>
    </row>
    <row r="100" spans="1:11" s="3" customFormat="1" ht="21">
      <c r="A100" s="31"/>
      <c r="B100" s="32" t="s">
        <v>26</v>
      </c>
      <c r="C100" s="33">
        <v>6</v>
      </c>
      <c r="D100" s="33" t="s">
        <v>23</v>
      </c>
      <c r="E100" s="34">
        <v>6</v>
      </c>
      <c r="F100" s="33" t="s">
        <v>27</v>
      </c>
      <c r="G100" s="33">
        <v>1000</v>
      </c>
      <c r="H100" s="35" t="s">
        <v>13</v>
      </c>
      <c r="I100" s="36">
        <v>2</v>
      </c>
      <c r="J100" s="36" t="s">
        <v>28</v>
      </c>
      <c r="K100" s="37">
        <f>+C100*E100*G100*I100</f>
        <v>72000</v>
      </c>
    </row>
    <row r="101" spans="1:11" s="3" customFormat="1" ht="21">
      <c r="A101" s="38"/>
      <c r="B101" s="39" t="s">
        <v>24</v>
      </c>
      <c r="C101" s="40">
        <v>50</v>
      </c>
      <c r="D101" s="40" t="s">
        <v>23</v>
      </c>
      <c r="E101" s="41"/>
      <c r="F101" s="40"/>
      <c r="G101" s="40">
        <v>200</v>
      </c>
      <c r="H101" s="42" t="s">
        <v>13</v>
      </c>
      <c r="I101" s="43">
        <v>5</v>
      </c>
      <c r="J101" s="43" t="s">
        <v>25</v>
      </c>
      <c r="K101" s="44">
        <f>+C101*G101*I101</f>
        <v>50000</v>
      </c>
    </row>
    <row r="102" spans="1:11" s="3" customFormat="1" ht="21">
      <c r="A102" s="45"/>
      <c r="B102" s="46" t="s">
        <v>76</v>
      </c>
      <c r="C102" s="47">
        <v>5</v>
      </c>
      <c r="D102" s="47" t="s">
        <v>23</v>
      </c>
      <c r="E102" s="48"/>
      <c r="F102" s="47"/>
      <c r="G102" s="47">
        <v>4000</v>
      </c>
      <c r="H102" s="49" t="s">
        <v>13</v>
      </c>
      <c r="I102" s="50"/>
      <c r="J102" s="50"/>
      <c r="K102" s="51">
        <f>+C102*G102</f>
        <v>20000</v>
      </c>
    </row>
    <row r="103" spans="1:11" s="3" customFormat="1" ht="21">
      <c r="A103" s="31"/>
      <c r="B103" s="32" t="s">
        <v>52</v>
      </c>
      <c r="C103" s="33"/>
      <c r="D103" s="33"/>
      <c r="E103" s="34"/>
      <c r="F103" s="33"/>
      <c r="G103" s="33">
        <v>10000</v>
      </c>
      <c r="H103" s="35" t="s">
        <v>13</v>
      </c>
      <c r="I103" s="36"/>
      <c r="J103" s="36"/>
      <c r="K103" s="37">
        <f>+G103</f>
        <v>10000</v>
      </c>
    </row>
    <row r="104" spans="1:11" s="3" customFormat="1" ht="42">
      <c r="A104" s="28" t="s">
        <v>77</v>
      </c>
      <c r="B104" s="29" t="s">
        <v>78</v>
      </c>
      <c r="C104" s="21" t="s">
        <v>17</v>
      </c>
      <c r="D104" s="22"/>
      <c r="E104" s="23"/>
      <c r="F104" s="22"/>
      <c r="G104" s="21"/>
      <c r="H104" s="22"/>
      <c r="I104" s="22"/>
      <c r="J104" s="22"/>
      <c r="K104" s="30">
        <f>+K105</f>
        <v>1391400</v>
      </c>
    </row>
    <row r="105" spans="1:11" s="3" customFormat="1" ht="84">
      <c r="A105" s="28"/>
      <c r="B105" s="29" t="s">
        <v>79</v>
      </c>
      <c r="C105" s="83" t="s">
        <v>17</v>
      </c>
      <c r="D105" s="84"/>
      <c r="E105" s="84"/>
      <c r="F105" s="84"/>
      <c r="G105" s="84"/>
      <c r="H105" s="84"/>
      <c r="I105" s="84"/>
      <c r="J105" s="85"/>
      <c r="K105" s="30">
        <f>SUM(K106:K112)</f>
        <v>1391400</v>
      </c>
    </row>
    <row r="106" spans="1:11" s="67" customFormat="1" ht="21">
      <c r="A106" s="60"/>
      <c r="B106" s="61" t="s">
        <v>80</v>
      </c>
      <c r="C106" s="62">
        <v>8</v>
      </c>
      <c r="D106" s="62" t="s">
        <v>81</v>
      </c>
      <c r="E106" s="63"/>
      <c r="F106" s="62"/>
      <c r="G106" s="62">
        <v>30000</v>
      </c>
      <c r="H106" s="64" t="s">
        <v>13</v>
      </c>
      <c r="I106" s="65"/>
      <c r="J106" s="65"/>
      <c r="K106" s="66">
        <f>+C106*G106</f>
        <v>240000</v>
      </c>
    </row>
    <row r="107" spans="1:11" s="67" customFormat="1" ht="21">
      <c r="A107" s="60" t="s">
        <v>82</v>
      </c>
      <c r="B107" s="61" t="s">
        <v>83</v>
      </c>
      <c r="C107" s="62"/>
      <c r="D107" s="62"/>
      <c r="E107" s="63"/>
      <c r="F107" s="62"/>
      <c r="G107" s="62">
        <v>10400</v>
      </c>
      <c r="H107" s="64" t="s">
        <v>13</v>
      </c>
      <c r="I107" s="65">
        <v>1</v>
      </c>
      <c r="J107" s="65" t="s">
        <v>14</v>
      </c>
      <c r="K107" s="66">
        <f>+G107*I107</f>
        <v>10400</v>
      </c>
    </row>
    <row r="108" spans="1:11" s="67" customFormat="1" ht="21">
      <c r="A108" s="60"/>
      <c r="B108" s="61" t="s">
        <v>26</v>
      </c>
      <c r="C108" s="62">
        <v>2</v>
      </c>
      <c r="D108" s="62" t="s">
        <v>23</v>
      </c>
      <c r="E108" s="63">
        <v>12</v>
      </c>
      <c r="F108" s="62" t="s">
        <v>27</v>
      </c>
      <c r="G108" s="62">
        <v>1000</v>
      </c>
      <c r="H108" s="64" t="s">
        <v>13</v>
      </c>
      <c r="I108" s="65">
        <v>18</v>
      </c>
      <c r="J108" s="65" t="s">
        <v>28</v>
      </c>
      <c r="K108" s="66">
        <f>+C108*E108*G108*I108</f>
        <v>432000</v>
      </c>
    </row>
    <row r="109" spans="1:11" s="67" customFormat="1" ht="21">
      <c r="A109" s="60"/>
      <c r="B109" s="61" t="s">
        <v>24</v>
      </c>
      <c r="C109" s="62">
        <v>50</v>
      </c>
      <c r="D109" s="62" t="s">
        <v>23</v>
      </c>
      <c r="E109" s="63">
        <v>2</v>
      </c>
      <c r="F109" s="62" t="s">
        <v>25</v>
      </c>
      <c r="G109" s="62">
        <v>350</v>
      </c>
      <c r="H109" s="64" t="s">
        <v>13</v>
      </c>
      <c r="I109" s="65">
        <v>18</v>
      </c>
      <c r="J109" s="65" t="s">
        <v>28</v>
      </c>
      <c r="K109" s="66">
        <f>+C109*E109*G109*I109</f>
        <v>630000</v>
      </c>
    </row>
    <row r="110" spans="1:11" s="67" customFormat="1" ht="21">
      <c r="A110" s="60"/>
      <c r="B110" s="61" t="s">
        <v>47</v>
      </c>
      <c r="C110" s="62">
        <v>50</v>
      </c>
      <c r="D110" s="62" t="s">
        <v>23</v>
      </c>
      <c r="E110" s="63"/>
      <c r="F110" s="62"/>
      <c r="G110" s="62">
        <v>120</v>
      </c>
      <c r="H110" s="64" t="s">
        <v>13</v>
      </c>
      <c r="I110" s="65">
        <v>8</v>
      </c>
      <c r="J110" s="65" t="s">
        <v>14</v>
      </c>
      <c r="K110" s="66">
        <f>+C110*G110*I110</f>
        <v>48000</v>
      </c>
    </row>
    <row r="111" spans="1:11" s="67" customFormat="1" ht="21">
      <c r="A111" s="60"/>
      <c r="B111" s="32" t="s">
        <v>48</v>
      </c>
      <c r="C111" s="62"/>
      <c r="D111" s="62"/>
      <c r="E111" s="63"/>
      <c r="F111" s="62"/>
      <c r="G111" s="62">
        <v>3000</v>
      </c>
      <c r="H111" s="64" t="s">
        <v>13</v>
      </c>
      <c r="I111" s="65">
        <v>8</v>
      </c>
      <c r="J111" s="65" t="s">
        <v>14</v>
      </c>
      <c r="K111" s="66">
        <f>G111*I111</f>
        <v>24000</v>
      </c>
    </row>
    <row r="112" spans="1:11" s="67" customFormat="1" ht="21">
      <c r="A112" s="60"/>
      <c r="B112" s="61" t="s">
        <v>84</v>
      </c>
      <c r="C112" s="62"/>
      <c r="D112" s="62"/>
      <c r="E112" s="63"/>
      <c r="F112" s="62"/>
      <c r="G112" s="62">
        <v>1000</v>
      </c>
      <c r="H112" s="64" t="s">
        <v>13</v>
      </c>
      <c r="I112" s="65">
        <v>7</v>
      </c>
      <c r="J112" s="65" t="s">
        <v>14</v>
      </c>
      <c r="K112" s="66">
        <f>G112*I112</f>
        <v>7000</v>
      </c>
    </row>
    <row r="113" spans="1:11" s="3" customFormat="1" ht="42">
      <c r="A113" s="28" t="s">
        <v>85</v>
      </c>
      <c r="B113" s="29" t="s">
        <v>86</v>
      </c>
      <c r="C113" s="21" t="s">
        <v>17</v>
      </c>
      <c r="D113" s="22"/>
      <c r="E113" s="23"/>
      <c r="F113" s="22"/>
      <c r="G113" s="21"/>
      <c r="H113" s="22"/>
      <c r="I113" s="22"/>
      <c r="J113" s="22"/>
      <c r="K113" s="30">
        <f>+K114+K131</f>
        <v>1096800</v>
      </c>
    </row>
    <row r="114" spans="1:11" s="3" customFormat="1" ht="42">
      <c r="A114" s="28"/>
      <c r="B114" s="29" t="s">
        <v>87</v>
      </c>
      <c r="C114" s="83" t="s">
        <v>17</v>
      </c>
      <c r="D114" s="84"/>
      <c r="E114" s="84"/>
      <c r="F114" s="84"/>
      <c r="G114" s="84"/>
      <c r="H114" s="84"/>
      <c r="I114" s="84"/>
      <c r="J114" s="85"/>
      <c r="K114" s="30">
        <f>SUM(K115:K130)</f>
        <v>712800</v>
      </c>
    </row>
    <row r="115" spans="1:11" s="67" customFormat="1" ht="21">
      <c r="A115" s="60"/>
      <c r="B115" s="61" t="s">
        <v>26</v>
      </c>
      <c r="C115" s="62">
        <v>6</v>
      </c>
      <c r="D115" s="62" t="s">
        <v>23</v>
      </c>
      <c r="E115" s="63">
        <v>6</v>
      </c>
      <c r="F115" s="62" t="s">
        <v>27</v>
      </c>
      <c r="G115" s="62">
        <v>800</v>
      </c>
      <c r="H115" s="64" t="s">
        <v>13</v>
      </c>
      <c r="I115" s="65">
        <v>5</v>
      </c>
      <c r="J115" s="65" t="s">
        <v>28</v>
      </c>
      <c r="K115" s="66">
        <f>+C115*E115*G115*I115</f>
        <v>144000</v>
      </c>
    </row>
    <row r="116" spans="1:11" s="67" customFormat="1" ht="21">
      <c r="A116" s="68"/>
      <c r="B116" s="69" t="s">
        <v>24</v>
      </c>
      <c r="C116" s="70">
        <v>100</v>
      </c>
      <c r="D116" s="70" t="s">
        <v>23</v>
      </c>
      <c r="E116" s="71"/>
      <c r="F116" s="70"/>
      <c r="G116" s="70">
        <v>300</v>
      </c>
      <c r="H116" s="72" t="s">
        <v>13</v>
      </c>
      <c r="I116" s="73">
        <v>5</v>
      </c>
      <c r="J116" s="73" t="s">
        <v>25</v>
      </c>
      <c r="K116" s="74">
        <f>+C116*G116*I116</f>
        <v>150000</v>
      </c>
    </row>
    <row r="117" spans="1:11" s="67" customFormat="1" ht="21">
      <c r="A117" s="75"/>
      <c r="B117" s="76" t="s">
        <v>47</v>
      </c>
      <c r="C117" s="77">
        <v>100</v>
      </c>
      <c r="D117" s="77" t="s">
        <v>23</v>
      </c>
      <c r="E117" s="78"/>
      <c r="F117" s="77"/>
      <c r="G117" s="77">
        <v>50</v>
      </c>
      <c r="H117" s="79" t="s">
        <v>13</v>
      </c>
      <c r="I117" s="80">
        <v>3</v>
      </c>
      <c r="J117" s="80" t="s">
        <v>14</v>
      </c>
      <c r="K117" s="81">
        <f>+C117*G117*I117</f>
        <v>15000</v>
      </c>
    </row>
    <row r="118" spans="1:11" s="67" customFormat="1" ht="21">
      <c r="A118" s="60"/>
      <c r="B118" s="32" t="s">
        <v>48</v>
      </c>
      <c r="C118" s="62"/>
      <c r="D118" s="62"/>
      <c r="E118" s="63"/>
      <c r="F118" s="62"/>
      <c r="G118" s="62">
        <v>2000</v>
      </c>
      <c r="H118" s="64" t="s">
        <v>13</v>
      </c>
      <c r="I118" s="65">
        <v>3</v>
      </c>
      <c r="J118" s="65" t="s">
        <v>14</v>
      </c>
      <c r="K118" s="66">
        <f>G118*I118</f>
        <v>6000</v>
      </c>
    </row>
    <row r="119" spans="1:11" s="67" customFormat="1" ht="21">
      <c r="A119" s="60"/>
      <c r="B119" s="61" t="s">
        <v>84</v>
      </c>
      <c r="C119" s="62"/>
      <c r="D119" s="62"/>
      <c r="E119" s="63"/>
      <c r="F119" s="62"/>
      <c r="G119" s="62">
        <v>1000</v>
      </c>
      <c r="H119" s="64" t="s">
        <v>13</v>
      </c>
      <c r="I119" s="65">
        <v>4</v>
      </c>
      <c r="J119" s="65" t="s">
        <v>14</v>
      </c>
      <c r="K119" s="66">
        <f>G119*I119</f>
        <v>4000</v>
      </c>
    </row>
    <row r="120" spans="1:11" s="67" customFormat="1" ht="21">
      <c r="A120" s="60"/>
      <c r="B120" s="61" t="s">
        <v>88</v>
      </c>
      <c r="C120" s="62"/>
      <c r="D120" s="62"/>
      <c r="E120" s="63"/>
      <c r="F120" s="62"/>
      <c r="G120" s="62">
        <v>3000</v>
      </c>
      <c r="H120" s="64" t="s">
        <v>13</v>
      </c>
      <c r="I120" s="65">
        <v>10</v>
      </c>
      <c r="J120" s="65" t="s">
        <v>89</v>
      </c>
      <c r="K120" s="66">
        <f>G120*I120</f>
        <v>30000</v>
      </c>
    </row>
    <row r="121" spans="1:11" s="67" customFormat="1" ht="21">
      <c r="A121" s="60"/>
      <c r="B121" s="61" t="s">
        <v>90</v>
      </c>
      <c r="C121" s="62">
        <v>5</v>
      </c>
      <c r="D121" s="62" t="s">
        <v>23</v>
      </c>
      <c r="E121" s="63"/>
      <c r="F121" s="62"/>
      <c r="G121" s="62">
        <v>1000</v>
      </c>
      <c r="H121" s="64" t="s">
        <v>13</v>
      </c>
      <c r="I121" s="65"/>
      <c r="J121" s="65"/>
      <c r="K121" s="66">
        <f>+C121*G121</f>
        <v>5000</v>
      </c>
    </row>
    <row r="122" spans="1:11" s="67" customFormat="1" ht="42">
      <c r="A122" s="60"/>
      <c r="B122" s="61" t="s">
        <v>91</v>
      </c>
      <c r="C122" s="62"/>
      <c r="D122" s="62"/>
      <c r="E122" s="63"/>
      <c r="F122" s="62"/>
      <c r="G122" s="62">
        <v>10800</v>
      </c>
      <c r="H122" s="64" t="s">
        <v>13</v>
      </c>
      <c r="I122" s="65"/>
      <c r="J122" s="65"/>
      <c r="K122" s="66">
        <f>+G122</f>
        <v>10800</v>
      </c>
    </row>
    <row r="123" spans="1:11" s="67" customFormat="1" ht="21">
      <c r="A123" s="60"/>
      <c r="B123" s="61" t="s">
        <v>92</v>
      </c>
      <c r="C123" s="62"/>
      <c r="D123" s="62"/>
      <c r="E123" s="63"/>
      <c r="F123" s="62"/>
      <c r="G123" s="62">
        <v>20000</v>
      </c>
      <c r="H123" s="64" t="s">
        <v>13</v>
      </c>
      <c r="I123" s="65"/>
      <c r="J123" s="65"/>
      <c r="K123" s="66">
        <f>+G123</f>
        <v>20000</v>
      </c>
    </row>
    <row r="124" spans="1:11" s="67" customFormat="1" ht="21">
      <c r="A124" s="60"/>
      <c r="B124" s="61" t="s">
        <v>93</v>
      </c>
      <c r="C124" s="62"/>
      <c r="D124" s="62"/>
      <c r="E124" s="63"/>
      <c r="F124" s="62"/>
      <c r="G124" s="62"/>
      <c r="H124" s="64"/>
      <c r="I124" s="65"/>
      <c r="J124" s="65"/>
      <c r="K124" s="66"/>
    </row>
    <row r="125" spans="1:11" s="67" customFormat="1" ht="21">
      <c r="A125" s="60"/>
      <c r="B125" s="82" t="s">
        <v>41</v>
      </c>
      <c r="C125" s="62"/>
      <c r="D125" s="62"/>
      <c r="E125" s="63"/>
      <c r="F125" s="62"/>
      <c r="G125" s="62">
        <v>10000</v>
      </c>
      <c r="H125" s="64" t="s">
        <v>13</v>
      </c>
      <c r="I125" s="65">
        <v>1</v>
      </c>
      <c r="J125" s="62" t="s">
        <v>42</v>
      </c>
      <c r="K125" s="66">
        <f>+G125*I125</f>
        <v>10000</v>
      </c>
    </row>
    <row r="126" spans="1:11" s="67" customFormat="1" ht="21">
      <c r="A126" s="60"/>
      <c r="B126" s="82" t="s">
        <v>43</v>
      </c>
      <c r="C126" s="62"/>
      <c r="D126" s="62"/>
      <c r="E126" s="63"/>
      <c r="F126" s="62"/>
      <c r="G126" s="62">
        <v>7000</v>
      </c>
      <c r="H126" s="64" t="s">
        <v>13</v>
      </c>
      <c r="I126" s="65">
        <v>1</v>
      </c>
      <c r="J126" s="62" t="s">
        <v>42</v>
      </c>
      <c r="K126" s="66">
        <f>+G126*I126</f>
        <v>7000</v>
      </c>
    </row>
    <row r="127" spans="1:11" s="67" customFormat="1" ht="21">
      <c r="A127" s="60"/>
      <c r="B127" s="82" t="s">
        <v>44</v>
      </c>
      <c r="C127" s="62"/>
      <c r="D127" s="62"/>
      <c r="E127" s="63"/>
      <c r="F127" s="62"/>
      <c r="G127" s="62">
        <v>5000</v>
      </c>
      <c r="H127" s="64" t="s">
        <v>13</v>
      </c>
      <c r="I127" s="65">
        <v>1</v>
      </c>
      <c r="J127" s="62" t="s">
        <v>42</v>
      </c>
      <c r="K127" s="66">
        <f>+G127*I127</f>
        <v>5000</v>
      </c>
    </row>
    <row r="128" spans="1:11" s="67" customFormat="1" ht="21">
      <c r="A128" s="60"/>
      <c r="B128" s="82" t="s">
        <v>45</v>
      </c>
      <c r="C128" s="62"/>
      <c r="D128" s="62"/>
      <c r="E128" s="63"/>
      <c r="F128" s="62"/>
      <c r="G128" s="62">
        <v>3000</v>
      </c>
      <c r="H128" s="64" t="s">
        <v>13</v>
      </c>
      <c r="I128" s="62">
        <v>2</v>
      </c>
      <c r="J128" s="62" t="s">
        <v>42</v>
      </c>
      <c r="K128" s="66">
        <f>+G128*I128</f>
        <v>6000</v>
      </c>
    </row>
    <row r="129" spans="1:11" s="67" customFormat="1" ht="42">
      <c r="A129" s="60"/>
      <c r="B129" s="61" t="s">
        <v>94</v>
      </c>
      <c r="C129" s="62">
        <v>18</v>
      </c>
      <c r="D129" s="62" t="s">
        <v>50</v>
      </c>
      <c r="E129" s="63"/>
      <c r="F129" s="62"/>
      <c r="G129" s="62">
        <v>15000</v>
      </c>
      <c r="H129" s="64" t="s">
        <v>13</v>
      </c>
      <c r="I129" s="65"/>
      <c r="J129" s="65"/>
      <c r="K129" s="66">
        <f>+C129*G129</f>
        <v>270000</v>
      </c>
    </row>
    <row r="130" spans="1:11" s="67" customFormat="1" ht="42">
      <c r="A130" s="60"/>
      <c r="B130" s="61" t="s">
        <v>95</v>
      </c>
      <c r="C130" s="62"/>
      <c r="D130" s="62"/>
      <c r="E130" s="63"/>
      <c r="F130" s="62"/>
      <c r="G130" s="62">
        <v>30000</v>
      </c>
      <c r="H130" s="64" t="s">
        <v>13</v>
      </c>
      <c r="I130" s="65"/>
      <c r="J130" s="65"/>
      <c r="K130" s="66">
        <f>+G130</f>
        <v>30000</v>
      </c>
    </row>
    <row r="131" spans="1:11" s="3" customFormat="1" ht="42">
      <c r="A131" s="28"/>
      <c r="B131" s="29" t="s">
        <v>96</v>
      </c>
      <c r="C131" s="83" t="s">
        <v>17</v>
      </c>
      <c r="D131" s="84"/>
      <c r="E131" s="84"/>
      <c r="F131" s="84"/>
      <c r="G131" s="84"/>
      <c r="H131" s="84"/>
      <c r="I131" s="84"/>
      <c r="J131" s="85"/>
      <c r="K131" s="30">
        <f>SUM(K132:K138)</f>
        <v>384000</v>
      </c>
    </row>
    <row r="132" spans="1:11" s="67" customFormat="1" ht="21">
      <c r="A132" s="60"/>
      <c r="B132" s="61" t="s">
        <v>26</v>
      </c>
      <c r="C132" s="62">
        <v>4</v>
      </c>
      <c r="D132" s="62" t="s">
        <v>23</v>
      </c>
      <c r="E132" s="63">
        <v>6</v>
      </c>
      <c r="F132" s="62" t="s">
        <v>27</v>
      </c>
      <c r="G132" s="62">
        <v>1200</v>
      </c>
      <c r="H132" s="64" t="s">
        <v>13</v>
      </c>
      <c r="I132" s="65">
        <v>2</v>
      </c>
      <c r="J132" s="65" t="s">
        <v>28</v>
      </c>
      <c r="K132" s="66">
        <f>+C132*E132*G132*I132</f>
        <v>57600</v>
      </c>
    </row>
    <row r="133" spans="1:11" s="67" customFormat="1" ht="21">
      <c r="A133" s="68"/>
      <c r="B133" s="69" t="s">
        <v>24</v>
      </c>
      <c r="C133" s="70">
        <v>80</v>
      </c>
      <c r="D133" s="70" t="s">
        <v>23</v>
      </c>
      <c r="E133" s="71">
        <v>5</v>
      </c>
      <c r="F133" s="70" t="s">
        <v>25</v>
      </c>
      <c r="G133" s="70">
        <v>350</v>
      </c>
      <c r="H133" s="72" t="s">
        <v>13</v>
      </c>
      <c r="I133" s="73">
        <v>2</v>
      </c>
      <c r="J133" s="73" t="s">
        <v>28</v>
      </c>
      <c r="K133" s="74">
        <f>+C133*E133*G133*I133</f>
        <v>280000</v>
      </c>
    </row>
    <row r="134" spans="1:11" s="67" customFormat="1" ht="21">
      <c r="A134" s="75"/>
      <c r="B134" s="76" t="s">
        <v>47</v>
      </c>
      <c r="C134" s="77">
        <v>80</v>
      </c>
      <c r="D134" s="77" t="s">
        <v>23</v>
      </c>
      <c r="E134" s="78"/>
      <c r="F134" s="77"/>
      <c r="G134" s="77">
        <v>100</v>
      </c>
      <c r="H134" s="79" t="s">
        <v>13</v>
      </c>
      <c r="I134" s="80">
        <v>2</v>
      </c>
      <c r="J134" s="80" t="s">
        <v>14</v>
      </c>
      <c r="K134" s="81">
        <f>+C134*G134*I134</f>
        <v>16000</v>
      </c>
    </row>
    <row r="135" spans="1:11" s="67" customFormat="1" ht="21">
      <c r="A135" s="60"/>
      <c r="B135" s="32" t="s">
        <v>48</v>
      </c>
      <c r="C135" s="62"/>
      <c r="D135" s="62"/>
      <c r="E135" s="63"/>
      <c r="F135" s="62"/>
      <c r="G135" s="62">
        <v>8500</v>
      </c>
      <c r="H135" s="64" t="s">
        <v>13</v>
      </c>
      <c r="I135" s="65">
        <v>2</v>
      </c>
      <c r="J135" s="65" t="s">
        <v>14</v>
      </c>
      <c r="K135" s="66">
        <f>G135*I135</f>
        <v>17000</v>
      </c>
    </row>
    <row r="136" spans="1:11" s="67" customFormat="1" ht="21">
      <c r="A136" s="75"/>
      <c r="B136" s="76" t="s">
        <v>74</v>
      </c>
      <c r="C136" s="77">
        <v>80</v>
      </c>
      <c r="D136" s="77" t="s">
        <v>23</v>
      </c>
      <c r="E136" s="78"/>
      <c r="F136" s="77"/>
      <c r="G136" s="77">
        <v>30</v>
      </c>
      <c r="H136" s="79" t="s">
        <v>13</v>
      </c>
      <c r="I136" s="80">
        <v>1</v>
      </c>
      <c r="J136" s="80" t="s">
        <v>14</v>
      </c>
      <c r="K136" s="81">
        <f>G136*I136*C136</f>
        <v>2400</v>
      </c>
    </row>
    <row r="137" spans="1:11" s="67" customFormat="1" ht="21">
      <c r="A137" s="60"/>
      <c r="B137" s="61" t="s">
        <v>97</v>
      </c>
      <c r="C137" s="62"/>
      <c r="D137" s="62"/>
      <c r="E137" s="63"/>
      <c r="F137" s="62"/>
      <c r="G137" s="62">
        <v>4000</v>
      </c>
      <c r="H137" s="64" t="s">
        <v>13</v>
      </c>
      <c r="I137" s="65">
        <v>2</v>
      </c>
      <c r="J137" s="65" t="s">
        <v>98</v>
      </c>
      <c r="K137" s="66">
        <f>G137*I137</f>
        <v>8000</v>
      </c>
    </row>
    <row r="138" spans="1:11" s="67" customFormat="1" ht="21">
      <c r="A138" s="60"/>
      <c r="B138" s="61" t="s">
        <v>65</v>
      </c>
      <c r="C138" s="62"/>
      <c r="D138" s="62"/>
      <c r="E138" s="63"/>
      <c r="F138" s="62"/>
      <c r="G138" s="62">
        <v>3000</v>
      </c>
      <c r="H138" s="64" t="s">
        <v>13</v>
      </c>
      <c r="I138" s="65"/>
      <c r="J138" s="65"/>
      <c r="K138" s="66">
        <f>G138</f>
        <v>3000</v>
      </c>
    </row>
    <row r="139" spans="1:11" s="3" customFormat="1" ht="42">
      <c r="A139" s="28" t="s">
        <v>99</v>
      </c>
      <c r="B139" s="29" t="s">
        <v>100</v>
      </c>
      <c r="C139" s="21" t="s">
        <v>17</v>
      </c>
      <c r="D139" s="22"/>
      <c r="E139" s="23"/>
      <c r="F139" s="22"/>
      <c r="G139" s="21"/>
      <c r="H139" s="22"/>
      <c r="I139" s="22"/>
      <c r="J139" s="22"/>
      <c r="K139" s="30">
        <f>+K140+K146</f>
        <v>226800</v>
      </c>
    </row>
    <row r="140" spans="1:11" s="3" customFormat="1" ht="42">
      <c r="A140" s="28"/>
      <c r="B140" s="29" t="s">
        <v>101</v>
      </c>
      <c r="C140" s="83" t="s">
        <v>17</v>
      </c>
      <c r="D140" s="84"/>
      <c r="E140" s="84"/>
      <c r="F140" s="84"/>
      <c r="G140" s="84"/>
      <c r="H140" s="84"/>
      <c r="I140" s="84"/>
      <c r="J140" s="85"/>
      <c r="K140" s="30">
        <f>SUM(K141:K145)</f>
        <v>93700</v>
      </c>
    </row>
    <row r="141" spans="1:11" s="67" customFormat="1" ht="42">
      <c r="A141" s="60"/>
      <c r="B141" s="61" t="s">
        <v>102</v>
      </c>
      <c r="C141" s="62">
        <v>60</v>
      </c>
      <c r="D141" s="62" t="s">
        <v>23</v>
      </c>
      <c r="E141" s="63"/>
      <c r="F141" s="62"/>
      <c r="G141" s="62">
        <v>350</v>
      </c>
      <c r="H141" s="64" t="s">
        <v>13</v>
      </c>
      <c r="I141" s="65">
        <v>1</v>
      </c>
      <c r="J141" s="65" t="s">
        <v>25</v>
      </c>
      <c r="K141" s="66">
        <f>+C141*G141*I141</f>
        <v>21000</v>
      </c>
    </row>
    <row r="142" spans="1:11" s="67" customFormat="1" ht="42">
      <c r="A142" s="60"/>
      <c r="B142" s="61" t="s">
        <v>103</v>
      </c>
      <c r="C142" s="62">
        <v>30</v>
      </c>
      <c r="D142" s="62" t="s">
        <v>23</v>
      </c>
      <c r="E142" s="63"/>
      <c r="F142" s="62"/>
      <c r="G142" s="62">
        <v>350</v>
      </c>
      <c r="H142" s="64" t="s">
        <v>13</v>
      </c>
      <c r="I142" s="65">
        <v>5</v>
      </c>
      <c r="J142" s="65" t="s">
        <v>25</v>
      </c>
      <c r="K142" s="66">
        <f>+C142*G142*I142</f>
        <v>52500</v>
      </c>
    </row>
    <row r="143" spans="1:11" s="67" customFormat="1" ht="21">
      <c r="A143" s="60"/>
      <c r="B143" s="61" t="s">
        <v>47</v>
      </c>
      <c r="C143" s="62">
        <v>60</v>
      </c>
      <c r="D143" s="62" t="s">
        <v>23</v>
      </c>
      <c r="E143" s="63"/>
      <c r="F143" s="62"/>
      <c r="G143" s="62">
        <v>20</v>
      </c>
      <c r="H143" s="64" t="s">
        <v>13</v>
      </c>
      <c r="I143" s="65">
        <v>1</v>
      </c>
      <c r="J143" s="65" t="s">
        <v>14</v>
      </c>
      <c r="K143" s="66">
        <f>+C143*G143*I143</f>
        <v>1200</v>
      </c>
    </row>
    <row r="144" spans="1:11" s="67" customFormat="1" ht="21">
      <c r="A144" s="60"/>
      <c r="B144" s="32" t="s">
        <v>48</v>
      </c>
      <c r="C144" s="62"/>
      <c r="D144" s="62"/>
      <c r="E144" s="63"/>
      <c r="F144" s="62"/>
      <c r="G144" s="62">
        <v>3000</v>
      </c>
      <c r="H144" s="64" t="s">
        <v>13</v>
      </c>
      <c r="I144" s="65">
        <v>3</v>
      </c>
      <c r="J144" s="65" t="s">
        <v>14</v>
      </c>
      <c r="K144" s="66">
        <f>G144*I144</f>
        <v>9000</v>
      </c>
    </row>
    <row r="145" spans="1:11" s="67" customFormat="1" ht="21">
      <c r="A145" s="60"/>
      <c r="B145" s="61" t="s">
        <v>52</v>
      </c>
      <c r="C145" s="62"/>
      <c r="D145" s="62"/>
      <c r="E145" s="63"/>
      <c r="F145" s="62"/>
      <c r="G145" s="62">
        <v>10000</v>
      </c>
      <c r="H145" s="64" t="s">
        <v>13</v>
      </c>
      <c r="I145" s="65"/>
      <c r="J145" s="65"/>
      <c r="K145" s="66">
        <f>+G145</f>
        <v>10000</v>
      </c>
    </row>
    <row r="146" spans="1:11" s="3" customFormat="1" ht="63">
      <c r="A146" s="28"/>
      <c r="B146" s="29" t="s">
        <v>104</v>
      </c>
      <c r="C146" s="83" t="s">
        <v>17</v>
      </c>
      <c r="D146" s="84"/>
      <c r="E146" s="84"/>
      <c r="F146" s="84"/>
      <c r="G146" s="84"/>
      <c r="H146" s="84"/>
      <c r="I146" s="84"/>
      <c r="J146" s="85"/>
      <c r="K146" s="30">
        <f>SUM(K147:K153)</f>
        <v>133100</v>
      </c>
    </row>
    <row r="147" spans="1:11" s="67" customFormat="1" ht="21">
      <c r="A147" s="60"/>
      <c r="B147" s="61" t="s">
        <v>26</v>
      </c>
      <c r="C147" s="62">
        <v>1</v>
      </c>
      <c r="D147" s="62" t="s">
        <v>23</v>
      </c>
      <c r="E147" s="63">
        <v>6</v>
      </c>
      <c r="F147" s="62" t="s">
        <v>27</v>
      </c>
      <c r="G147" s="62">
        <v>1400</v>
      </c>
      <c r="H147" s="64" t="s">
        <v>13</v>
      </c>
      <c r="I147" s="65">
        <v>2</v>
      </c>
      <c r="J147" s="65" t="s">
        <v>25</v>
      </c>
      <c r="K147" s="66">
        <f>+C147*G147*I147*E147</f>
        <v>16800</v>
      </c>
    </row>
    <row r="148" spans="1:11" s="67" customFormat="1" ht="21">
      <c r="A148" s="60"/>
      <c r="B148" s="61" t="s">
        <v>105</v>
      </c>
      <c r="C148" s="62">
        <v>60</v>
      </c>
      <c r="D148" s="62" t="s">
        <v>23</v>
      </c>
      <c r="E148" s="63"/>
      <c r="F148" s="62"/>
      <c r="G148" s="62">
        <v>250</v>
      </c>
      <c r="H148" s="64" t="s">
        <v>13</v>
      </c>
      <c r="I148" s="65">
        <v>3</v>
      </c>
      <c r="J148" s="65" t="s">
        <v>25</v>
      </c>
      <c r="K148" s="66">
        <f>+C148*G148*I148</f>
        <v>45000</v>
      </c>
    </row>
    <row r="149" spans="1:11" s="67" customFormat="1" ht="21">
      <c r="A149" s="68"/>
      <c r="B149" s="69" t="s">
        <v>47</v>
      </c>
      <c r="C149" s="70">
        <v>60</v>
      </c>
      <c r="D149" s="70" t="s">
        <v>23</v>
      </c>
      <c r="E149" s="71"/>
      <c r="F149" s="70"/>
      <c r="G149" s="70">
        <v>20</v>
      </c>
      <c r="H149" s="72" t="s">
        <v>13</v>
      </c>
      <c r="I149" s="73">
        <v>2</v>
      </c>
      <c r="J149" s="73" t="s">
        <v>14</v>
      </c>
      <c r="K149" s="74">
        <f>+C149*G149*I149</f>
        <v>2400</v>
      </c>
    </row>
    <row r="150" spans="1:11" s="67" customFormat="1" ht="21">
      <c r="A150" s="75"/>
      <c r="B150" s="46" t="s">
        <v>48</v>
      </c>
      <c r="C150" s="77"/>
      <c r="D150" s="77"/>
      <c r="E150" s="78"/>
      <c r="F150" s="77"/>
      <c r="G150" s="77">
        <v>2000</v>
      </c>
      <c r="H150" s="79" t="s">
        <v>13</v>
      </c>
      <c r="I150" s="80">
        <v>2</v>
      </c>
      <c r="J150" s="80" t="s">
        <v>14</v>
      </c>
      <c r="K150" s="81">
        <f>G150*I150</f>
        <v>4000</v>
      </c>
    </row>
    <row r="151" spans="1:11" s="67" customFormat="1" ht="21">
      <c r="A151" s="60"/>
      <c r="B151" s="61" t="s">
        <v>106</v>
      </c>
      <c r="C151" s="62"/>
      <c r="D151" s="62"/>
      <c r="E151" s="63"/>
      <c r="F151" s="62"/>
      <c r="G151" s="62">
        <v>5</v>
      </c>
      <c r="H151" s="64" t="s">
        <v>13</v>
      </c>
      <c r="I151" s="65">
        <v>1000</v>
      </c>
      <c r="J151" s="65" t="s">
        <v>107</v>
      </c>
      <c r="K151" s="66">
        <f>+G151*I151</f>
        <v>5000</v>
      </c>
    </row>
    <row r="152" spans="1:11" s="67" customFormat="1" ht="21">
      <c r="A152" s="75"/>
      <c r="B152" s="76" t="s">
        <v>108</v>
      </c>
      <c r="C152" s="77">
        <v>5</v>
      </c>
      <c r="D152" s="77" t="s">
        <v>109</v>
      </c>
      <c r="E152" s="78"/>
      <c r="F152" s="77"/>
      <c r="G152" s="77">
        <v>10000</v>
      </c>
      <c r="H152" s="79" t="s">
        <v>13</v>
      </c>
      <c r="I152" s="80">
        <v>1</v>
      </c>
      <c r="J152" s="80" t="s">
        <v>14</v>
      </c>
      <c r="K152" s="81">
        <f>G152*I152*C152</f>
        <v>50000</v>
      </c>
    </row>
    <row r="153" spans="1:11" s="67" customFormat="1" ht="21">
      <c r="A153" s="60"/>
      <c r="B153" s="61" t="s">
        <v>52</v>
      </c>
      <c r="C153" s="62"/>
      <c r="D153" s="62"/>
      <c r="E153" s="63"/>
      <c r="F153" s="62"/>
      <c r="G153" s="62">
        <v>9900</v>
      </c>
      <c r="H153" s="64" t="s">
        <v>13</v>
      </c>
      <c r="I153" s="65"/>
      <c r="J153" s="65"/>
      <c r="K153" s="66">
        <f>+G153</f>
        <v>9900</v>
      </c>
    </row>
    <row r="154" spans="1:11" s="3" customFormat="1" ht="42">
      <c r="A154" s="28" t="s">
        <v>110</v>
      </c>
      <c r="B154" s="29" t="s">
        <v>111</v>
      </c>
      <c r="C154" s="21" t="s">
        <v>17</v>
      </c>
      <c r="D154" s="22"/>
      <c r="E154" s="23"/>
      <c r="F154" s="22"/>
      <c r="G154" s="21"/>
      <c r="H154" s="22"/>
      <c r="I154" s="22"/>
      <c r="J154" s="22"/>
      <c r="K154" s="30">
        <f>+K155+K158</f>
        <v>164600</v>
      </c>
    </row>
    <row r="155" spans="1:11" s="3" customFormat="1" ht="84">
      <c r="A155" s="28"/>
      <c r="B155" s="29" t="s">
        <v>112</v>
      </c>
      <c r="C155" s="83" t="s">
        <v>17</v>
      </c>
      <c r="D155" s="84"/>
      <c r="E155" s="84"/>
      <c r="F155" s="84"/>
      <c r="G155" s="84"/>
      <c r="H155" s="84"/>
      <c r="I155" s="84"/>
      <c r="J155" s="85"/>
      <c r="K155" s="30">
        <f>SUM(K156:K157)</f>
        <v>80000</v>
      </c>
    </row>
    <row r="156" spans="1:11" s="67" customFormat="1" ht="21">
      <c r="A156" s="60"/>
      <c r="B156" s="61" t="s">
        <v>113</v>
      </c>
      <c r="C156" s="62"/>
      <c r="D156" s="62"/>
      <c r="E156" s="63"/>
      <c r="F156" s="62"/>
      <c r="G156" s="62">
        <v>1000</v>
      </c>
      <c r="H156" s="64" t="s">
        <v>13</v>
      </c>
      <c r="I156" s="65">
        <v>5</v>
      </c>
      <c r="J156" s="65" t="s">
        <v>98</v>
      </c>
      <c r="K156" s="66">
        <f>G156*I156</f>
        <v>5000</v>
      </c>
    </row>
    <row r="157" spans="1:11" s="67" customFormat="1" ht="42">
      <c r="A157" s="60"/>
      <c r="B157" s="61" t="s">
        <v>114</v>
      </c>
      <c r="C157" s="62"/>
      <c r="D157" s="62"/>
      <c r="E157" s="63"/>
      <c r="F157" s="62"/>
      <c r="G157" s="62">
        <v>50</v>
      </c>
      <c r="H157" s="64" t="s">
        <v>13</v>
      </c>
      <c r="I157" s="65">
        <v>1500</v>
      </c>
      <c r="J157" s="65" t="s">
        <v>107</v>
      </c>
      <c r="K157" s="66">
        <f>G157*I157</f>
        <v>75000</v>
      </c>
    </row>
    <row r="158" spans="1:11" s="3" customFormat="1" ht="63">
      <c r="A158" s="28"/>
      <c r="B158" s="29" t="s">
        <v>115</v>
      </c>
      <c r="C158" s="83" t="s">
        <v>17</v>
      </c>
      <c r="D158" s="84"/>
      <c r="E158" s="84"/>
      <c r="F158" s="84"/>
      <c r="G158" s="84"/>
      <c r="H158" s="84"/>
      <c r="I158" s="84"/>
      <c r="J158" s="85"/>
      <c r="K158" s="30">
        <f>SUM(K159:K165)</f>
        <v>84600</v>
      </c>
    </row>
    <row r="159" spans="1:11" s="67" customFormat="1" ht="21">
      <c r="A159" s="60"/>
      <c r="B159" s="61" t="s">
        <v>26</v>
      </c>
      <c r="C159" s="62">
        <v>2</v>
      </c>
      <c r="D159" s="62" t="s">
        <v>23</v>
      </c>
      <c r="E159" s="63">
        <v>6</v>
      </c>
      <c r="F159" s="62" t="s">
        <v>27</v>
      </c>
      <c r="G159" s="62">
        <v>1000</v>
      </c>
      <c r="H159" s="64" t="s">
        <v>13</v>
      </c>
      <c r="I159" s="65">
        <v>3</v>
      </c>
      <c r="J159" s="65" t="s">
        <v>25</v>
      </c>
      <c r="K159" s="66">
        <f>+C159*G159*I159*E159</f>
        <v>36000</v>
      </c>
    </row>
    <row r="160" spans="1:11" s="67" customFormat="1" ht="21">
      <c r="A160" s="60"/>
      <c r="B160" s="61" t="s">
        <v>105</v>
      </c>
      <c r="C160" s="62">
        <v>20</v>
      </c>
      <c r="D160" s="62" t="s">
        <v>23</v>
      </c>
      <c r="E160" s="63"/>
      <c r="F160" s="62"/>
      <c r="G160" s="62">
        <v>350</v>
      </c>
      <c r="H160" s="64" t="s">
        <v>13</v>
      </c>
      <c r="I160" s="65">
        <v>3</v>
      </c>
      <c r="J160" s="65" t="s">
        <v>25</v>
      </c>
      <c r="K160" s="66">
        <f>+C160*G160*I160</f>
        <v>21000</v>
      </c>
    </row>
    <row r="161" spans="1:11" s="67" customFormat="1" ht="21">
      <c r="A161" s="60"/>
      <c r="B161" s="61" t="s">
        <v>47</v>
      </c>
      <c r="C161" s="62">
        <v>20</v>
      </c>
      <c r="D161" s="62" t="s">
        <v>23</v>
      </c>
      <c r="E161" s="63"/>
      <c r="F161" s="62"/>
      <c r="G161" s="62">
        <v>50</v>
      </c>
      <c r="H161" s="64" t="s">
        <v>13</v>
      </c>
      <c r="I161" s="65">
        <v>1</v>
      </c>
      <c r="J161" s="65" t="s">
        <v>14</v>
      </c>
      <c r="K161" s="66">
        <f>+C161*G161*I161</f>
        <v>1000</v>
      </c>
    </row>
    <row r="162" spans="1:11" s="67" customFormat="1" ht="21">
      <c r="A162" s="60"/>
      <c r="B162" s="32" t="s">
        <v>48</v>
      </c>
      <c r="C162" s="62"/>
      <c r="D162" s="62"/>
      <c r="E162" s="63"/>
      <c r="F162" s="62"/>
      <c r="G162" s="62">
        <v>5000</v>
      </c>
      <c r="H162" s="64" t="s">
        <v>13</v>
      </c>
      <c r="I162" s="65">
        <v>1</v>
      </c>
      <c r="J162" s="65" t="s">
        <v>14</v>
      </c>
      <c r="K162" s="66">
        <f>G162*I162</f>
        <v>5000</v>
      </c>
    </row>
    <row r="163" spans="1:11" s="67" customFormat="1" ht="21">
      <c r="A163" s="68"/>
      <c r="B163" s="69" t="s">
        <v>66</v>
      </c>
      <c r="C163" s="70"/>
      <c r="D163" s="70"/>
      <c r="E163" s="71"/>
      <c r="F163" s="70"/>
      <c r="G163" s="70">
        <v>18</v>
      </c>
      <c r="H163" s="72" t="s">
        <v>13</v>
      </c>
      <c r="I163" s="73">
        <v>1000</v>
      </c>
      <c r="J163" s="73" t="s">
        <v>107</v>
      </c>
      <c r="K163" s="74">
        <f>+G163*I163</f>
        <v>18000</v>
      </c>
    </row>
    <row r="164" spans="1:11" s="67" customFormat="1" ht="21">
      <c r="A164" s="75"/>
      <c r="B164" s="76" t="s">
        <v>116</v>
      </c>
      <c r="C164" s="77">
        <v>20</v>
      </c>
      <c r="D164" s="77" t="s">
        <v>23</v>
      </c>
      <c r="E164" s="78"/>
      <c r="F164" s="77"/>
      <c r="G164" s="77">
        <v>30</v>
      </c>
      <c r="H164" s="79" t="s">
        <v>13</v>
      </c>
      <c r="I164" s="80">
        <v>1</v>
      </c>
      <c r="J164" s="80" t="s">
        <v>14</v>
      </c>
      <c r="K164" s="81">
        <f>G164*I164*C164</f>
        <v>600</v>
      </c>
    </row>
    <row r="165" spans="1:11" s="67" customFormat="1" ht="21">
      <c r="A165" s="60"/>
      <c r="B165" s="61" t="s">
        <v>117</v>
      </c>
      <c r="C165" s="62"/>
      <c r="D165" s="62"/>
      <c r="E165" s="63"/>
      <c r="F165" s="62"/>
      <c r="G165" s="62">
        <v>3000</v>
      </c>
      <c r="H165" s="64" t="s">
        <v>13</v>
      </c>
      <c r="I165" s="65"/>
      <c r="J165" s="65"/>
      <c r="K165" s="66">
        <f>+G165</f>
        <v>3000</v>
      </c>
    </row>
    <row r="166" spans="1:11" s="3" customFormat="1" ht="42">
      <c r="A166" s="54" t="s">
        <v>118</v>
      </c>
      <c r="B166" s="55" t="s">
        <v>119</v>
      </c>
      <c r="C166" s="56" t="s">
        <v>17</v>
      </c>
      <c r="D166" s="57"/>
      <c r="E166" s="58"/>
      <c r="F166" s="57"/>
      <c r="G166" s="56"/>
      <c r="H166" s="57"/>
      <c r="I166" s="57"/>
      <c r="J166" s="57"/>
      <c r="K166" s="59">
        <f>+K167+K179+K187+K205</f>
        <v>1415100</v>
      </c>
    </row>
    <row r="167" spans="1:11" s="3" customFormat="1" ht="84">
      <c r="A167" s="28"/>
      <c r="B167" s="29" t="s">
        <v>120</v>
      </c>
      <c r="C167" s="83" t="s">
        <v>17</v>
      </c>
      <c r="D167" s="84"/>
      <c r="E167" s="84"/>
      <c r="F167" s="84"/>
      <c r="G167" s="84"/>
      <c r="H167" s="84"/>
      <c r="I167" s="84"/>
      <c r="J167" s="85"/>
      <c r="K167" s="30">
        <f>SUM(K168:K178)</f>
        <v>412000</v>
      </c>
    </row>
    <row r="168" spans="1:11" s="67" customFormat="1" ht="21">
      <c r="A168" s="60"/>
      <c r="B168" s="61" t="s">
        <v>66</v>
      </c>
      <c r="C168" s="62"/>
      <c r="D168" s="62"/>
      <c r="E168" s="63"/>
      <c r="F168" s="62"/>
      <c r="G168" s="62">
        <v>20000</v>
      </c>
      <c r="H168" s="64" t="s">
        <v>13</v>
      </c>
      <c r="I168" s="65">
        <v>1</v>
      </c>
      <c r="J168" s="65" t="s">
        <v>14</v>
      </c>
      <c r="K168" s="66">
        <f>G168*I168</f>
        <v>20000</v>
      </c>
    </row>
    <row r="169" spans="1:11" s="67" customFormat="1" ht="21">
      <c r="A169" s="60"/>
      <c r="B169" s="61" t="s">
        <v>121</v>
      </c>
      <c r="C169" s="62">
        <v>5</v>
      </c>
      <c r="D169" s="62" t="s">
        <v>23</v>
      </c>
      <c r="E169" s="63"/>
      <c r="F169" s="62"/>
      <c r="G169" s="62">
        <v>1000</v>
      </c>
      <c r="H169" s="64" t="s">
        <v>13</v>
      </c>
      <c r="I169" s="65">
        <v>2</v>
      </c>
      <c r="J169" s="65" t="s">
        <v>14</v>
      </c>
      <c r="K169" s="66">
        <f>+C169*G169*I169</f>
        <v>10000</v>
      </c>
    </row>
    <row r="170" spans="1:11" s="67" customFormat="1" ht="21">
      <c r="A170" s="60"/>
      <c r="B170" s="61" t="s">
        <v>105</v>
      </c>
      <c r="C170" s="62">
        <v>5</v>
      </c>
      <c r="D170" s="62" t="s">
        <v>23</v>
      </c>
      <c r="E170" s="63"/>
      <c r="F170" s="62"/>
      <c r="G170" s="62">
        <v>350</v>
      </c>
      <c r="H170" s="64" t="s">
        <v>13</v>
      </c>
      <c r="I170" s="65">
        <v>2</v>
      </c>
      <c r="J170" s="65" t="s">
        <v>25</v>
      </c>
      <c r="K170" s="66">
        <f>+C170*G170*I170</f>
        <v>3500</v>
      </c>
    </row>
    <row r="171" spans="1:11" s="67" customFormat="1" ht="21">
      <c r="A171" s="60"/>
      <c r="B171" s="61" t="s">
        <v>122</v>
      </c>
      <c r="C171" s="62">
        <v>10</v>
      </c>
      <c r="D171" s="62" t="s">
        <v>109</v>
      </c>
      <c r="E171" s="63"/>
      <c r="F171" s="62"/>
      <c r="G171" s="62">
        <v>8000</v>
      </c>
      <c r="H171" s="64" t="s">
        <v>13</v>
      </c>
      <c r="I171" s="65"/>
      <c r="J171" s="65"/>
      <c r="K171" s="66">
        <f>+C171*G171</f>
        <v>80000</v>
      </c>
    </row>
    <row r="172" spans="1:11" s="67" customFormat="1" ht="21">
      <c r="A172" s="60"/>
      <c r="B172" s="32" t="s">
        <v>48</v>
      </c>
      <c r="C172" s="62"/>
      <c r="D172" s="62"/>
      <c r="E172" s="63"/>
      <c r="F172" s="62"/>
      <c r="G172" s="62">
        <v>3000</v>
      </c>
      <c r="H172" s="64" t="s">
        <v>13</v>
      </c>
      <c r="I172" s="65">
        <v>1</v>
      </c>
      <c r="J172" s="65" t="s">
        <v>14</v>
      </c>
      <c r="K172" s="66">
        <f>G172*I172</f>
        <v>3000</v>
      </c>
    </row>
    <row r="173" spans="1:11" s="67" customFormat="1" ht="21">
      <c r="A173" s="60"/>
      <c r="B173" s="61" t="s">
        <v>47</v>
      </c>
      <c r="C173" s="62">
        <v>5</v>
      </c>
      <c r="D173" s="62" t="s">
        <v>23</v>
      </c>
      <c r="E173" s="63"/>
      <c r="F173" s="62"/>
      <c r="G173" s="62">
        <v>300</v>
      </c>
      <c r="H173" s="64" t="s">
        <v>13</v>
      </c>
      <c r="I173" s="65">
        <v>1</v>
      </c>
      <c r="J173" s="65" t="s">
        <v>14</v>
      </c>
      <c r="K173" s="66">
        <f>+C173*G173*I173</f>
        <v>1500</v>
      </c>
    </row>
    <row r="174" spans="1:11" s="67" customFormat="1" ht="21">
      <c r="A174" s="60"/>
      <c r="B174" s="61" t="s">
        <v>123</v>
      </c>
      <c r="C174" s="62"/>
      <c r="D174" s="62"/>
      <c r="E174" s="63"/>
      <c r="F174" s="62"/>
      <c r="G174" s="62">
        <v>5000</v>
      </c>
      <c r="H174" s="64" t="s">
        <v>13</v>
      </c>
      <c r="I174" s="65">
        <v>1</v>
      </c>
      <c r="J174" s="65" t="s">
        <v>14</v>
      </c>
      <c r="K174" s="66">
        <f>G174*I174</f>
        <v>5000</v>
      </c>
    </row>
    <row r="175" spans="1:11" s="67" customFormat="1" ht="21">
      <c r="A175" s="60"/>
      <c r="B175" s="61" t="s">
        <v>124</v>
      </c>
      <c r="C175" s="62"/>
      <c r="D175" s="62"/>
      <c r="E175" s="63"/>
      <c r="F175" s="62"/>
      <c r="G175" s="62">
        <v>100000</v>
      </c>
      <c r="H175" s="64" t="s">
        <v>13</v>
      </c>
      <c r="I175" s="65"/>
      <c r="J175" s="65"/>
      <c r="K175" s="66">
        <f>G175</f>
        <v>100000</v>
      </c>
    </row>
    <row r="176" spans="1:11" s="67" customFormat="1" ht="21">
      <c r="A176" s="60"/>
      <c r="B176" s="61" t="s">
        <v>125</v>
      </c>
      <c r="C176" s="62"/>
      <c r="D176" s="62"/>
      <c r="E176" s="63"/>
      <c r="F176" s="62"/>
      <c r="G176" s="62">
        <v>300</v>
      </c>
      <c r="H176" s="64" t="s">
        <v>13</v>
      </c>
      <c r="I176" s="65">
        <v>500</v>
      </c>
      <c r="J176" s="65" t="s">
        <v>126</v>
      </c>
      <c r="K176" s="66">
        <f>G176*I176</f>
        <v>150000</v>
      </c>
    </row>
    <row r="177" spans="1:11" s="67" customFormat="1" ht="21">
      <c r="A177" s="60"/>
      <c r="B177" s="61" t="s">
        <v>127</v>
      </c>
      <c r="C177" s="62"/>
      <c r="D177" s="62"/>
      <c r="E177" s="63"/>
      <c r="F177" s="62"/>
      <c r="G177" s="62">
        <v>18</v>
      </c>
      <c r="H177" s="64" t="s">
        <v>13</v>
      </c>
      <c r="I177" s="65">
        <v>2000</v>
      </c>
      <c r="J177" s="65" t="s">
        <v>126</v>
      </c>
      <c r="K177" s="66">
        <f>G177*I177</f>
        <v>36000</v>
      </c>
    </row>
    <row r="178" spans="1:11" s="67" customFormat="1" ht="21">
      <c r="A178" s="68"/>
      <c r="B178" s="69" t="s">
        <v>117</v>
      </c>
      <c r="C178" s="70"/>
      <c r="D178" s="70"/>
      <c r="E178" s="71"/>
      <c r="F178" s="70"/>
      <c r="G178" s="70">
        <v>3000</v>
      </c>
      <c r="H178" s="72" t="s">
        <v>13</v>
      </c>
      <c r="I178" s="73"/>
      <c r="J178" s="73"/>
      <c r="K178" s="74">
        <f>+G178</f>
        <v>3000</v>
      </c>
    </row>
    <row r="179" spans="1:11" s="3" customFormat="1" ht="75.75" customHeight="1">
      <c r="A179" s="54"/>
      <c r="B179" s="55" t="s">
        <v>128</v>
      </c>
      <c r="C179" s="86" t="s">
        <v>17</v>
      </c>
      <c r="D179" s="87"/>
      <c r="E179" s="87"/>
      <c r="F179" s="87"/>
      <c r="G179" s="87"/>
      <c r="H179" s="87"/>
      <c r="I179" s="87"/>
      <c r="J179" s="88"/>
      <c r="K179" s="59">
        <f>SUM(K180:K186)</f>
        <v>48000</v>
      </c>
    </row>
    <row r="180" spans="1:11" s="67" customFormat="1" ht="21">
      <c r="A180" s="60"/>
      <c r="B180" s="61" t="s">
        <v>26</v>
      </c>
      <c r="C180" s="62">
        <v>2</v>
      </c>
      <c r="D180" s="62" t="s">
        <v>23</v>
      </c>
      <c r="E180" s="63">
        <v>6</v>
      </c>
      <c r="F180" s="62" t="s">
        <v>27</v>
      </c>
      <c r="G180" s="62">
        <v>1200</v>
      </c>
      <c r="H180" s="64" t="s">
        <v>13</v>
      </c>
      <c r="I180" s="65">
        <v>1</v>
      </c>
      <c r="J180" s="65" t="s">
        <v>25</v>
      </c>
      <c r="K180" s="66">
        <f>+C180*G180*I180*E180</f>
        <v>14400</v>
      </c>
    </row>
    <row r="181" spans="1:11" s="67" customFormat="1" ht="21">
      <c r="A181" s="60"/>
      <c r="B181" s="61" t="s">
        <v>29</v>
      </c>
      <c r="C181" s="62">
        <v>2</v>
      </c>
      <c r="D181" s="62" t="s">
        <v>23</v>
      </c>
      <c r="E181" s="63"/>
      <c r="F181" s="62"/>
      <c r="G181" s="62">
        <v>2500</v>
      </c>
      <c r="H181" s="64" t="s">
        <v>13</v>
      </c>
      <c r="I181" s="65">
        <v>1</v>
      </c>
      <c r="J181" s="65" t="s">
        <v>14</v>
      </c>
      <c r="K181" s="66">
        <f>+C181*G181*I181</f>
        <v>5000</v>
      </c>
    </row>
    <row r="182" spans="1:11" s="67" customFormat="1" ht="21">
      <c r="A182" s="60"/>
      <c r="B182" s="61" t="s">
        <v>105</v>
      </c>
      <c r="C182" s="62">
        <v>50</v>
      </c>
      <c r="D182" s="62" t="s">
        <v>23</v>
      </c>
      <c r="E182" s="63"/>
      <c r="F182" s="62"/>
      <c r="G182" s="62">
        <v>350</v>
      </c>
      <c r="H182" s="64" t="s">
        <v>13</v>
      </c>
      <c r="I182" s="65">
        <v>1</v>
      </c>
      <c r="J182" s="65" t="s">
        <v>25</v>
      </c>
      <c r="K182" s="66">
        <f>+C182*G182*I182</f>
        <v>17500</v>
      </c>
    </row>
    <row r="183" spans="1:11" s="67" customFormat="1" ht="21">
      <c r="A183" s="60"/>
      <c r="B183" s="61" t="s">
        <v>47</v>
      </c>
      <c r="C183" s="62">
        <v>20</v>
      </c>
      <c r="D183" s="62" t="s">
        <v>23</v>
      </c>
      <c r="E183" s="63"/>
      <c r="F183" s="62"/>
      <c r="G183" s="62">
        <v>100</v>
      </c>
      <c r="H183" s="64" t="s">
        <v>13</v>
      </c>
      <c r="I183" s="65">
        <v>1</v>
      </c>
      <c r="J183" s="65" t="s">
        <v>14</v>
      </c>
      <c r="K183" s="66">
        <f>+C183*G183*I183</f>
        <v>2000</v>
      </c>
    </row>
    <row r="184" spans="1:11" s="67" customFormat="1" ht="21">
      <c r="A184" s="60"/>
      <c r="B184" s="32" t="s">
        <v>48</v>
      </c>
      <c r="C184" s="62"/>
      <c r="D184" s="62"/>
      <c r="E184" s="63"/>
      <c r="F184" s="62"/>
      <c r="G184" s="62">
        <v>3000</v>
      </c>
      <c r="H184" s="64" t="s">
        <v>13</v>
      </c>
      <c r="I184" s="65">
        <v>1</v>
      </c>
      <c r="J184" s="65" t="s">
        <v>14</v>
      </c>
      <c r="K184" s="66">
        <f>G184*I184</f>
        <v>3000</v>
      </c>
    </row>
    <row r="185" spans="1:11" s="67" customFormat="1" ht="21">
      <c r="A185" s="60"/>
      <c r="B185" s="61" t="s">
        <v>129</v>
      </c>
      <c r="C185" s="62"/>
      <c r="D185" s="62"/>
      <c r="E185" s="63"/>
      <c r="F185" s="62"/>
      <c r="G185" s="62">
        <v>18</v>
      </c>
      <c r="H185" s="64" t="s">
        <v>13</v>
      </c>
      <c r="I185" s="65">
        <v>200</v>
      </c>
      <c r="J185" s="65" t="s">
        <v>107</v>
      </c>
      <c r="K185" s="66">
        <f>+G185*I185</f>
        <v>3600</v>
      </c>
    </row>
    <row r="186" spans="1:11" s="67" customFormat="1" ht="21">
      <c r="A186" s="60"/>
      <c r="B186" s="61" t="s">
        <v>117</v>
      </c>
      <c r="C186" s="62"/>
      <c r="D186" s="62"/>
      <c r="E186" s="63"/>
      <c r="F186" s="62"/>
      <c r="G186" s="62">
        <v>2500</v>
      </c>
      <c r="H186" s="64" t="s">
        <v>13</v>
      </c>
      <c r="I186" s="65"/>
      <c r="J186" s="65"/>
      <c r="K186" s="66">
        <f>+G186</f>
        <v>2500</v>
      </c>
    </row>
    <row r="187" spans="1:11" s="3" customFormat="1" ht="84">
      <c r="A187" s="28"/>
      <c r="B187" s="29" t="s">
        <v>130</v>
      </c>
      <c r="C187" s="83" t="s">
        <v>17</v>
      </c>
      <c r="D187" s="84"/>
      <c r="E187" s="84"/>
      <c r="F187" s="84"/>
      <c r="G187" s="84"/>
      <c r="H187" s="84"/>
      <c r="I187" s="84"/>
      <c r="J187" s="85"/>
      <c r="K187" s="30">
        <f>SUM(K188:K204)</f>
        <v>298900</v>
      </c>
    </row>
    <row r="188" spans="1:11" s="67" customFormat="1" ht="21">
      <c r="A188" s="60"/>
      <c r="B188" s="61" t="s">
        <v>26</v>
      </c>
      <c r="C188" s="62">
        <v>2</v>
      </c>
      <c r="D188" s="62" t="s">
        <v>23</v>
      </c>
      <c r="E188" s="63">
        <v>6</v>
      </c>
      <c r="F188" s="62" t="s">
        <v>27</v>
      </c>
      <c r="G188" s="62">
        <v>1000</v>
      </c>
      <c r="H188" s="64" t="s">
        <v>13</v>
      </c>
      <c r="I188" s="65">
        <v>2</v>
      </c>
      <c r="J188" s="65" t="s">
        <v>25</v>
      </c>
      <c r="K188" s="66">
        <f>+C188*G188*I188*E188</f>
        <v>24000</v>
      </c>
    </row>
    <row r="189" spans="1:11" s="67" customFormat="1" ht="21">
      <c r="A189" s="60"/>
      <c r="B189" s="61" t="s">
        <v>29</v>
      </c>
      <c r="C189" s="62">
        <v>2</v>
      </c>
      <c r="D189" s="62" t="s">
        <v>23</v>
      </c>
      <c r="E189" s="63"/>
      <c r="F189" s="62"/>
      <c r="G189" s="62">
        <v>4000</v>
      </c>
      <c r="H189" s="64" t="s">
        <v>13</v>
      </c>
      <c r="I189" s="65">
        <v>1</v>
      </c>
      <c r="J189" s="65" t="s">
        <v>14</v>
      </c>
      <c r="K189" s="66">
        <f>+C189*G189*I189</f>
        <v>8000</v>
      </c>
    </row>
    <row r="190" spans="1:11" s="67" customFormat="1" ht="21">
      <c r="A190" s="60"/>
      <c r="B190" s="61" t="s">
        <v>30</v>
      </c>
      <c r="C190" s="62">
        <v>2</v>
      </c>
      <c r="D190" s="62" t="s">
        <v>31</v>
      </c>
      <c r="E190" s="63"/>
      <c r="F190" s="62"/>
      <c r="G190" s="62">
        <v>1450</v>
      </c>
      <c r="H190" s="64" t="s">
        <v>13</v>
      </c>
      <c r="I190" s="65">
        <v>1</v>
      </c>
      <c r="J190" s="65" t="s">
        <v>14</v>
      </c>
      <c r="K190" s="66">
        <f>+C190*G190*I190</f>
        <v>2900</v>
      </c>
    </row>
    <row r="191" spans="1:11" s="67" customFormat="1" ht="21">
      <c r="A191" s="60"/>
      <c r="B191" s="61" t="s">
        <v>105</v>
      </c>
      <c r="C191" s="62">
        <v>100</v>
      </c>
      <c r="D191" s="62" t="s">
        <v>23</v>
      </c>
      <c r="E191" s="63"/>
      <c r="F191" s="62"/>
      <c r="G191" s="62">
        <v>200</v>
      </c>
      <c r="H191" s="64" t="s">
        <v>13</v>
      </c>
      <c r="I191" s="65">
        <v>5</v>
      </c>
      <c r="J191" s="65" t="s">
        <v>25</v>
      </c>
      <c r="K191" s="66">
        <f>+C191*G191*I191</f>
        <v>100000</v>
      </c>
    </row>
    <row r="192" spans="1:11" s="67" customFormat="1" ht="21">
      <c r="A192" s="60"/>
      <c r="B192" s="61" t="s">
        <v>47</v>
      </c>
      <c r="C192" s="62">
        <v>100</v>
      </c>
      <c r="D192" s="62" t="s">
        <v>23</v>
      </c>
      <c r="E192" s="63"/>
      <c r="F192" s="62"/>
      <c r="G192" s="62">
        <v>50</v>
      </c>
      <c r="H192" s="64" t="s">
        <v>13</v>
      </c>
      <c r="I192" s="65">
        <v>3</v>
      </c>
      <c r="J192" s="65" t="s">
        <v>14</v>
      </c>
      <c r="K192" s="66">
        <f>+C192*G192*I192</f>
        <v>15000</v>
      </c>
    </row>
    <row r="193" spans="1:11" s="67" customFormat="1" ht="42">
      <c r="A193" s="60"/>
      <c r="B193" s="61" t="s">
        <v>91</v>
      </c>
      <c r="C193" s="62"/>
      <c r="D193" s="62"/>
      <c r="E193" s="63"/>
      <c r="F193" s="62"/>
      <c r="G193" s="62">
        <v>9500</v>
      </c>
      <c r="H193" s="64" t="s">
        <v>13</v>
      </c>
      <c r="I193" s="65">
        <v>2</v>
      </c>
      <c r="J193" s="65" t="s">
        <v>14</v>
      </c>
      <c r="K193" s="66">
        <f>G193*I193</f>
        <v>19000</v>
      </c>
    </row>
    <row r="194" spans="1:11" s="67" customFormat="1" ht="21">
      <c r="A194" s="68"/>
      <c r="B194" s="39" t="s">
        <v>48</v>
      </c>
      <c r="C194" s="70"/>
      <c r="D194" s="70"/>
      <c r="E194" s="71"/>
      <c r="F194" s="70"/>
      <c r="G194" s="70">
        <v>15000</v>
      </c>
      <c r="H194" s="72" t="s">
        <v>13</v>
      </c>
      <c r="I194" s="73">
        <v>1</v>
      </c>
      <c r="J194" s="73" t="s">
        <v>14</v>
      </c>
      <c r="K194" s="74">
        <f>+G194*I194</f>
        <v>15000</v>
      </c>
    </row>
    <row r="195" spans="1:11" s="67" customFormat="1" ht="21">
      <c r="A195" s="75"/>
      <c r="B195" s="76" t="s">
        <v>74</v>
      </c>
      <c r="C195" s="77">
        <v>100</v>
      </c>
      <c r="D195" s="77" t="s">
        <v>23</v>
      </c>
      <c r="E195" s="78"/>
      <c r="F195" s="77"/>
      <c r="G195" s="77">
        <v>30</v>
      </c>
      <c r="H195" s="79" t="s">
        <v>13</v>
      </c>
      <c r="I195" s="80">
        <v>1</v>
      </c>
      <c r="J195" s="80" t="s">
        <v>14</v>
      </c>
      <c r="K195" s="81">
        <f>+C195*G195*I195</f>
        <v>3000</v>
      </c>
    </row>
    <row r="196" spans="1:11" s="67" customFormat="1" ht="21">
      <c r="A196" s="60"/>
      <c r="B196" s="61" t="s">
        <v>65</v>
      </c>
      <c r="C196" s="62"/>
      <c r="D196" s="62"/>
      <c r="E196" s="63"/>
      <c r="F196" s="62"/>
      <c r="G196" s="62">
        <v>3000</v>
      </c>
      <c r="H196" s="64" t="s">
        <v>13</v>
      </c>
      <c r="I196" s="65">
        <v>1</v>
      </c>
      <c r="J196" s="65" t="s">
        <v>14</v>
      </c>
      <c r="K196" s="66">
        <f>+G196*I196</f>
        <v>3000</v>
      </c>
    </row>
    <row r="197" spans="1:11" s="67" customFormat="1" ht="42">
      <c r="A197" s="60"/>
      <c r="B197" s="61" t="s">
        <v>131</v>
      </c>
      <c r="C197" s="62">
        <v>100</v>
      </c>
      <c r="D197" s="62" t="s">
        <v>23</v>
      </c>
      <c r="E197" s="63"/>
      <c r="F197" s="62"/>
      <c r="G197" s="62">
        <v>100</v>
      </c>
      <c r="H197" s="64" t="s">
        <v>13</v>
      </c>
      <c r="I197" s="65">
        <v>1</v>
      </c>
      <c r="J197" s="65" t="s">
        <v>14</v>
      </c>
      <c r="K197" s="66">
        <f>+C197*G197*I197</f>
        <v>10000</v>
      </c>
    </row>
    <row r="198" spans="1:11" s="67" customFormat="1" ht="21">
      <c r="A198" s="60"/>
      <c r="B198" s="61" t="s">
        <v>132</v>
      </c>
      <c r="C198" s="62"/>
      <c r="D198" s="62"/>
      <c r="E198" s="63"/>
      <c r="F198" s="62"/>
      <c r="G198" s="62">
        <v>2000</v>
      </c>
      <c r="H198" s="64" t="s">
        <v>13</v>
      </c>
      <c r="I198" s="65">
        <v>12</v>
      </c>
      <c r="J198" s="65" t="s">
        <v>133</v>
      </c>
      <c r="K198" s="66">
        <f>+G198*I198</f>
        <v>24000</v>
      </c>
    </row>
    <row r="199" spans="1:11" s="67" customFormat="1" ht="21">
      <c r="A199" s="75"/>
      <c r="B199" s="76" t="s">
        <v>93</v>
      </c>
      <c r="C199" s="77"/>
      <c r="D199" s="77"/>
      <c r="E199" s="78"/>
      <c r="F199" s="77"/>
      <c r="G199" s="77"/>
      <c r="H199" s="79"/>
      <c r="I199" s="80"/>
      <c r="J199" s="80"/>
      <c r="K199" s="81"/>
    </row>
    <row r="200" spans="1:11" s="67" customFormat="1" ht="21">
      <c r="A200" s="60"/>
      <c r="B200" s="82" t="s">
        <v>41</v>
      </c>
      <c r="C200" s="62"/>
      <c r="D200" s="62"/>
      <c r="E200" s="63"/>
      <c r="F200" s="62"/>
      <c r="G200" s="62">
        <v>10000</v>
      </c>
      <c r="H200" s="64" t="s">
        <v>13</v>
      </c>
      <c r="I200" s="65"/>
      <c r="J200" s="65"/>
      <c r="K200" s="66">
        <f>+G200</f>
        <v>10000</v>
      </c>
    </row>
    <row r="201" spans="1:11" s="67" customFormat="1" ht="21">
      <c r="A201" s="60"/>
      <c r="B201" s="82" t="s">
        <v>43</v>
      </c>
      <c r="C201" s="62"/>
      <c r="D201" s="62"/>
      <c r="E201" s="63"/>
      <c r="F201" s="62"/>
      <c r="G201" s="62">
        <v>7000</v>
      </c>
      <c r="H201" s="64" t="s">
        <v>13</v>
      </c>
      <c r="I201" s="65"/>
      <c r="J201" s="65"/>
      <c r="K201" s="66">
        <f>+G201</f>
        <v>7000</v>
      </c>
    </row>
    <row r="202" spans="1:11" s="67" customFormat="1" ht="21">
      <c r="A202" s="60"/>
      <c r="B202" s="82" t="s">
        <v>44</v>
      </c>
      <c r="C202" s="62"/>
      <c r="D202" s="62"/>
      <c r="E202" s="63"/>
      <c r="F202" s="62"/>
      <c r="G202" s="62">
        <v>5000</v>
      </c>
      <c r="H202" s="64" t="s">
        <v>13</v>
      </c>
      <c r="I202" s="62">
        <v>2</v>
      </c>
      <c r="J202" s="62" t="s">
        <v>42</v>
      </c>
      <c r="K202" s="66">
        <f>+G202*I202</f>
        <v>10000</v>
      </c>
    </row>
    <row r="203" spans="1:11" s="67" customFormat="1" ht="21">
      <c r="A203" s="60"/>
      <c r="B203" s="82" t="s">
        <v>45</v>
      </c>
      <c r="C203" s="62"/>
      <c r="D203" s="62"/>
      <c r="E203" s="63"/>
      <c r="F203" s="62"/>
      <c r="G203" s="62">
        <v>2000</v>
      </c>
      <c r="H203" s="64" t="s">
        <v>13</v>
      </c>
      <c r="I203" s="62">
        <v>9</v>
      </c>
      <c r="J203" s="62" t="s">
        <v>42</v>
      </c>
      <c r="K203" s="66">
        <f>+G203*I203</f>
        <v>18000</v>
      </c>
    </row>
    <row r="204" spans="1:11" s="67" customFormat="1" ht="21">
      <c r="A204" s="60"/>
      <c r="B204" s="61" t="s">
        <v>88</v>
      </c>
      <c r="C204" s="62"/>
      <c r="D204" s="62"/>
      <c r="E204" s="63"/>
      <c r="F204" s="62"/>
      <c r="G204" s="62">
        <v>30000</v>
      </c>
      <c r="H204" s="64" t="s">
        <v>13</v>
      </c>
      <c r="I204" s="65"/>
      <c r="J204" s="65"/>
      <c r="K204" s="66">
        <f>+G204</f>
        <v>30000</v>
      </c>
    </row>
    <row r="205" spans="1:11" s="3" customFormat="1" ht="96" customHeight="1">
      <c r="A205" s="28"/>
      <c r="B205" s="29" t="s">
        <v>134</v>
      </c>
      <c r="C205" s="83" t="s">
        <v>17</v>
      </c>
      <c r="D205" s="84"/>
      <c r="E205" s="84"/>
      <c r="F205" s="84"/>
      <c r="G205" s="84"/>
      <c r="H205" s="84"/>
      <c r="I205" s="84"/>
      <c r="J205" s="85"/>
      <c r="K205" s="30">
        <f>SUM(K206:K216)</f>
        <v>656200</v>
      </c>
    </row>
    <row r="206" spans="1:11" s="67" customFormat="1" ht="21">
      <c r="A206" s="60"/>
      <c r="B206" s="61" t="s">
        <v>66</v>
      </c>
      <c r="C206" s="62"/>
      <c r="D206" s="62"/>
      <c r="E206" s="63"/>
      <c r="F206" s="62"/>
      <c r="G206" s="62">
        <v>30000</v>
      </c>
      <c r="H206" s="64" t="s">
        <v>13</v>
      </c>
      <c r="I206" s="65">
        <v>2</v>
      </c>
      <c r="J206" s="65" t="s">
        <v>14</v>
      </c>
      <c r="K206" s="66">
        <f>G206*I206</f>
        <v>60000</v>
      </c>
    </row>
    <row r="207" spans="1:11" s="67" customFormat="1" ht="21">
      <c r="A207" s="60"/>
      <c r="B207" s="61" t="s">
        <v>121</v>
      </c>
      <c r="C207" s="62">
        <v>10</v>
      </c>
      <c r="D207" s="62" t="s">
        <v>23</v>
      </c>
      <c r="E207" s="63"/>
      <c r="F207" s="62"/>
      <c r="G207" s="62">
        <v>240</v>
      </c>
      <c r="H207" s="64" t="s">
        <v>13</v>
      </c>
      <c r="I207" s="65">
        <v>8</v>
      </c>
      <c r="J207" s="65" t="s">
        <v>25</v>
      </c>
      <c r="K207" s="66">
        <f>+C207*G207*I207</f>
        <v>19200</v>
      </c>
    </row>
    <row r="208" spans="1:11" s="67" customFormat="1" ht="21">
      <c r="A208" s="60"/>
      <c r="B208" s="61" t="s">
        <v>135</v>
      </c>
      <c r="C208" s="62">
        <v>10</v>
      </c>
      <c r="D208" s="62" t="s">
        <v>23</v>
      </c>
      <c r="E208" s="63"/>
      <c r="F208" s="62"/>
      <c r="G208" s="62">
        <v>3500</v>
      </c>
      <c r="H208" s="64" t="s">
        <v>13</v>
      </c>
      <c r="I208" s="65">
        <v>1</v>
      </c>
      <c r="J208" s="65" t="s">
        <v>14</v>
      </c>
      <c r="K208" s="66">
        <f>+C208*G208*I208</f>
        <v>35000</v>
      </c>
    </row>
    <row r="209" spans="1:11" s="67" customFormat="1" ht="21">
      <c r="A209" s="60"/>
      <c r="B209" s="61" t="s">
        <v>136</v>
      </c>
      <c r="C209" s="62">
        <v>5</v>
      </c>
      <c r="D209" s="62" t="s">
        <v>31</v>
      </c>
      <c r="E209" s="63"/>
      <c r="F209" s="62"/>
      <c r="G209" s="62">
        <v>1500</v>
      </c>
      <c r="H209" s="64" t="s">
        <v>13</v>
      </c>
      <c r="I209" s="65">
        <v>8</v>
      </c>
      <c r="J209" s="65" t="s">
        <v>32</v>
      </c>
      <c r="K209" s="66">
        <f>+C209*G209*I209</f>
        <v>60000</v>
      </c>
    </row>
    <row r="210" spans="1:11" s="67" customFormat="1" ht="21">
      <c r="A210" s="60"/>
      <c r="B210" s="61" t="s">
        <v>105</v>
      </c>
      <c r="C210" s="62">
        <v>50</v>
      </c>
      <c r="D210" s="62" t="s">
        <v>23</v>
      </c>
      <c r="E210" s="63"/>
      <c r="F210" s="62"/>
      <c r="G210" s="62">
        <v>300</v>
      </c>
      <c r="H210" s="64" t="s">
        <v>13</v>
      </c>
      <c r="I210" s="65">
        <v>1</v>
      </c>
      <c r="J210" s="65" t="s">
        <v>25</v>
      </c>
      <c r="K210" s="66">
        <f>+C210*G210*I210</f>
        <v>15000</v>
      </c>
    </row>
    <row r="211" spans="1:11" s="67" customFormat="1" ht="21">
      <c r="A211" s="68"/>
      <c r="B211" s="69" t="s">
        <v>47</v>
      </c>
      <c r="C211" s="70">
        <v>50</v>
      </c>
      <c r="D211" s="70" t="s">
        <v>23</v>
      </c>
      <c r="E211" s="71"/>
      <c r="F211" s="70"/>
      <c r="G211" s="70">
        <v>20</v>
      </c>
      <c r="H211" s="72" t="s">
        <v>13</v>
      </c>
      <c r="I211" s="73">
        <v>1</v>
      </c>
      <c r="J211" s="73" t="s">
        <v>14</v>
      </c>
      <c r="K211" s="74">
        <f>+C211*G211*I211</f>
        <v>1000</v>
      </c>
    </row>
    <row r="212" spans="1:11" s="67" customFormat="1" ht="21">
      <c r="A212" s="75"/>
      <c r="B212" s="46" t="s">
        <v>48</v>
      </c>
      <c r="C212" s="77"/>
      <c r="D212" s="77"/>
      <c r="E212" s="78"/>
      <c r="F212" s="77"/>
      <c r="G212" s="77">
        <v>10000</v>
      </c>
      <c r="H212" s="79" t="s">
        <v>13</v>
      </c>
      <c r="I212" s="80">
        <v>1</v>
      </c>
      <c r="J212" s="80" t="s">
        <v>14</v>
      </c>
      <c r="K212" s="81">
        <f>G212*I212</f>
        <v>10000</v>
      </c>
    </row>
    <row r="213" spans="1:11" s="67" customFormat="1" ht="21">
      <c r="A213" s="60"/>
      <c r="B213" s="61" t="s">
        <v>137</v>
      </c>
      <c r="C213" s="62"/>
      <c r="D213" s="62"/>
      <c r="E213" s="63"/>
      <c r="F213" s="62"/>
      <c r="G213" s="62">
        <v>300000</v>
      </c>
      <c r="H213" s="64" t="s">
        <v>13</v>
      </c>
      <c r="I213" s="65">
        <v>1</v>
      </c>
      <c r="J213" s="65" t="s">
        <v>14</v>
      </c>
      <c r="K213" s="66">
        <f>G213*I213</f>
        <v>300000</v>
      </c>
    </row>
    <row r="214" spans="1:11" s="67" customFormat="1" ht="21">
      <c r="A214" s="60"/>
      <c r="B214" s="61" t="s">
        <v>138</v>
      </c>
      <c r="C214" s="62"/>
      <c r="D214" s="62"/>
      <c r="E214" s="63"/>
      <c r="F214" s="62"/>
      <c r="G214" s="62">
        <v>150000</v>
      </c>
      <c r="H214" s="64" t="s">
        <v>13</v>
      </c>
      <c r="I214" s="65"/>
      <c r="J214" s="65"/>
      <c r="K214" s="66">
        <f>G214</f>
        <v>150000</v>
      </c>
    </row>
    <row r="215" spans="1:11" s="67" customFormat="1" ht="21">
      <c r="A215" s="60"/>
      <c r="B215" s="61" t="s">
        <v>65</v>
      </c>
      <c r="C215" s="62"/>
      <c r="D215" s="62"/>
      <c r="E215" s="63"/>
      <c r="F215" s="62"/>
      <c r="G215" s="62">
        <v>3000</v>
      </c>
      <c r="H215" s="64" t="s">
        <v>13</v>
      </c>
      <c r="I215" s="65"/>
      <c r="J215" s="65"/>
      <c r="K215" s="66">
        <f>G215</f>
        <v>3000</v>
      </c>
    </row>
    <row r="216" spans="1:11" s="67" customFormat="1" ht="21">
      <c r="A216" s="68"/>
      <c r="B216" s="69" t="s">
        <v>117</v>
      </c>
      <c r="C216" s="70"/>
      <c r="D216" s="70"/>
      <c r="E216" s="71"/>
      <c r="F216" s="70"/>
      <c r="G216" s="70">
        <v>3000</v>
      </c>
      <c r="H216" s="72" t="s">
        <v>13</v>
      </c>
      <c r="I216" s="73"/>
      <c r="J216" s="73"/>
      <c r="K216" s="74">
        <f>+G216</f>
        <v>3000</v>
      </c>
    </row>
  </sheetData>
  <mergeCells count="15">
    <mergeCell ref="B1:J1"/>
    <mergeCell ref="B2:J2"/>
    <mergeCell ref="B3:J3"/>
    <mergeCell ref="C10:J10"/>
    <mergeCell ref="C105:J105"/>
    <mergeCell ref="C167:J167"/>
    <mergeCell ref="C179:J179"/>
    <mergeCell ref="C187:J187"/>
    <mergeCell ref="C205:J205"/>
    <mergeCell ref="C114:J114"/>
    <mergeCell ref="C131:J131"/>
    <mergeCell ref="C140:J140"/>
    <mergeCell ref="C146:J146"/>
    <mergeCell ref="C155:J155"/>
    <mergeCell ref="C158:J158"/>
  </mergeCells>
  <pageMargins left="0.74803149606299213" right="0.74803149606299213" top="0.74803149606299213" bottom="0.74803149606299213" header="0.39370078740157483" footer="0"/>
  <pageSetup paperSize="9" scale="90" orientation="landscape" r:id="rId1"/>
  <headerFooter>
    <oddHeader>&amp;C&amp;"TH SarabunPSK,Regular"&amp;14&amp;P/&amp;N</oddHeader>
  </headerFooter>
  <rowBreaks count="13" manualBreakCount="13">
    <brk id="17" max="16383" man="1"/>
    <brk id="33" max="10" man="1"/>
    <brk id="51" max="10" man="1"/>
    <brk id="68" max="10" man="1"/>
    <brk id="86" max="16383" man="1"/>
    <brk id="101" max="16383" man="1"/>
    <brk id="116" max="16383" man="1"/>
    <brk id="133" max="10" man="1"/>
    <brk id="149" max="10" man="1"/>
    <brk id="163" max="16383" man="1"/>
    <brk id="178" max="16383" man="1"/>
    <brk id="194" max="10" man="1"/>
    <brk id="21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แบบ ขส61-5(ตัวอย่าง)</vt:lpstr>
      <vt:lpstr>'แบบ ขส61-5(ตัวอย่าง)'!Print_Titles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DELL_PC</dc:creator>
  <cp:lastModifiedBy>DELL_PC</cp:lastModifiedBy>
  <dcterms:created xsi:type="dcterms:W3CDTF">2020-01-29T03:30:18Z</dcterms:created>
  <dcterms:modified xsi:type="dcterms:W3CDTF">2020-10-08T08:28:03Z</dcterms:modified>
</cp:coreProperties>
</file>