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392" windowWidth="20112" windowHeight="1320" tabRatio="486"/>
  </bookViews>
  <sheets>
    <sheet name="วิจัยปี62" sheetId="174" r:id="rId1"/>
    <sheet name="วิจัยปี62 (บัณฑิต)" sheetId="177" r:id="rId2"/>
    <sheet name="รายละเอียดเบิก62(ง1)" sheetId="166" r:id="rId3"/>
    <sheet name="เบิกงวดที่1" sheetId="176" r:id="rId4"/>
    <sheet name="เบิกงวด 2" sheetId="179" r:id="rId5"/>
    <sheet name="Sheet2" sheetId="178" r:id="rId6"/>
  </sheets>
  <definedNames>
    <definedName name="_xlnm._FilterDatabase" localSheetId="0" hidden="1">วิจัยปี62!#REF!</definedName>
    <definedName name="_xlnm._FilterDatabase" localSheetId="1" hidden="1">'วิจัยปี62 (บัณฑิต)'!#REF!</definedName>
    <definedName name="_xlnm.Print_Titles" localSheetId="0">วิจัยปี62!$1:$2</definedName>
    <definedName name="_xlnm.Print_Titles" localSheetId="1">'วิจัยปี62 (บัณฑิต)'!$1:$2</definedName>
  </definedNames>
  <calcPr calcId="145621" iterate="1" iterateCount="120"/>
</workbook>
</file>

<file path=xl/calcChain.xml><?xml version="1.0" encoding="utf-8"?>
<calcChain xmlns="http://schemas.openxmlformats.org/spreadsheetml/2006/main">
  <c r="H888" i="179" l="1"/>
  <c r="G942" i="179"/>
  <c r="H939" i="179"/>
  <c r="G916" i="179"/>
  <c r="H913" i="179"/>
  <c r="I913" i="179" s="1"/>
  <c r="J913" i="179" s="1"/>
  <c r="G891" i="179"/>
  <c r="H942" i="179" l="1"/>
  <c r="I939" i="179"/>
  <c r="J939" i="179" s="1"/>
  <c r="H916" i="179"/>
  <c r="H891" i="179"/>
  <c r="I888" i="179"/>
  <c r="J888" i="179" s="1"/>
  <c r="Q62" i="174"/>
  <c r="Q18" i="174"/>
  <c r="I942" i="179" l="1"/>
  <c r="J942" i="179" s="1"/>
  <c r="G944" i="179"/>
  <c r="I916" i="179"/>
  <c r="J916" i="179" s="1"/>
  <c r="G918" i="179"/>
  <c r="I891" i="179"/>
  <c r="J891" i="179" s="1"/>
  <c r="G893" i="179"/>
  <c r="G865" i="179"/>
  <c r="H862" i="179"/>
  <c r="H865" i="179" l="1"/>
  <c r="I862" i="179"/>
  <c r="J862" i="179" s="1"/>
  <c r="G838" i="179"/>
  <c r="H835" i="179"/>
  <c r="G867" i="179" l="1"/>
  <c r="I865" i="179"/>
  <c r="J865" i="179" s="1"/>
  <c r="H838" i="179"/>
  <c r="I835" i="179"/>
  <c r="J835" i="179" s="1"/>
  <c r="Q19" i="174"/>
  <c r="G840" i="179" l="1"/>
  <c r="I838" i="179"/>
  <c r="J838" i="179" s="1"/>
  <c r="G813" i="179"/>
  <c r="H809" i="179"/>
  <c r="I809" i="179" s="1"/>
  <c r="J809" i="179" s="1"/>
  <c r="H813" i="179" l="1"/>
  <c r="I813" i="179" l="1"/>
  <c r="J813" i="179" s="1"/>
  <c r="G815" i="179"/>
  <c r="G787" i="179"/>
  <c r="H783" i="179"/>
  <c r="G761" i="179"/>
  <c r="H757" i="179"/>
  <c r="I757" i="179" s="1"/>
  <c r="J757" i="179" s="1"/>
  <c r="G734" i="179"/>
  <c r="H730" i="179"/>
  <c r="G709" i="179"/>
  <c r="H705" i="179"/>
  <c r="I730" i="179" l="1"/>
  <c r="J730" i="179" s="1"/>
  <c r="H761" i="179"/>
  <c r="H787" i="179"/>
  <c r="I783" i="179"/>
  <c r="J783" i="179" s="1"/>
  <c r="H734" i="179"/>
  <c r="I705" i="179"/>
  <c r="J705" i="179" s="1"/>
  <c r="H709" i="179"/>
  <c r="G685" i="179"/>
  <c r="H681" i="179"/>
  <c r="I681" i="179" s="1"/>
  <c r="G659" i="179"/>
  <c r="H655" i="179"/>
  <c r="G633" i="179"/>
  <c r="H629" i="179"/>
  <c r="I629" i="179" s="1"/>
  <c r="J629" i="179" s="1"/>
  <c r="G606" i="179"/>
  <c r="H602" i="179"/>
  <c r="I602" i="179" s="1"/>
  <c r="J602" i="179" s="1"/>
  <c r="G580" i="179"/>
  <c r="H576" i="179"/>
  <c r="I576" i="179" s="1"/>
  <c r="G552" i="179"/>
  <c r="H548" i="179"/>
  <c r="I548" i="179" s="1"/>
  <c r="J548" i="179" s="1"/>
  <c r="G525" i="179"/>
  <c r="H521" i="179"/>
  <c r="G500" i="179"/>
  <c r="H496" i="179"/>
  <c r="H500" i="179" s="1"/>
  <c r="I761" i="179" l="1"/>
  <c r="J761" i="179" s="1"/>
  <c r="G763" i="179"/>
  <c r="G789" i="179"/>
  <c r="I787" i="179"/>
  <c r="J787" i="179" s="1"/>
  <c r="G736" i="179"/>
  <c r="I734" i="179"/>
  <c r="J734" i="179" s="1"/>
  <c r="I709" i="179"/>
  <c r="J709" i="179" s="1"/>
  <c r="G711" i="179"/>
  <c r="J681" i="179"/>
  <c r="H685" i="179"/>
  <c r="H659" i="179"/>
  <c r="I655" i="179"/>
  <c r="J655" i="179" s="1"/>
  <c r="H633" i="179"/>
  <c r="J576" i="179"/>
  <c r="H606" i="179"/>
  <c r="H580" i="179"/>
  <c r="H552" i="179"/>
  <c r="H525" i="179"/>
  <c r="I521" i="179"/>
  <c r="J521" i="179" s="1"/>
  <c r="G502" i="179"/>
  <c r="I496" i="179"/>
  <c r="J496" i="179" s="1"/>
  <c r="I500" i="179"/>
  <c r="J500" i="179" s="1"/>
  <c r="I685" i="179" l="1"/>
  <c r="J685" i="179" s="1"/>
  <c r="G687" i="179"/>
  <c r="G661" i="179"/>
  <c r="I659" i="179"/>
  <c r="J659" i="179" s="1"/>
  <c r="I633" i="179"/>
  <c r="J633" i="179" s="1"/>
  <c r="G635" i="179"/>
  <c r="I606" i="179"/>
  <c r="J606" i="179" s="1"/>
  <c r="G608" i="179"/>
  <c r="G582" i="179"/>
  <c r="I580" i="179"/>
  <c r="J580" i="179" s="1"/>
  <c r="G554" i="179"/>
  <c r="I552" i="179"/>
  <c r="J552" i="179" s="1"/>
  <c r="G527" i="179"/>
  <c r="I525" i="179"/>
  <c r="J525" i="179" s="1"/>
  <c r="N3" i="177"/>
  <c r="O5" i="177"/>
  <c r="O4" i="177"/>
  <c r="O3" i="177"/>
  <c r="H199" i="179" l="1"/>
  <c r="I199" i="179" s="1"/>
  <c r="J199" i="179" s="1"/>
  <c r="G475" i="179"/>
  <c r="H471" i="179"/>
  <c r="I471" i="179" s="1"/>
  <c r="J471" i="179" s="1"/>
  <c r="G453" i="179"/>
  <c r="H449" i="179"/>
  <c r="G428" i="179"/>
  <c r="H424" i="179"/>
  <c r="I424" i="179" s="1"/>
  <c r="J424" i="179" s="1"/>
  <c r="G403" i="179"/>
  <c r="H399" i="179"/>
  <c r="I399" i="179" s="1"/>
  <c r="J399" i="179" s="1"/>
  <c r="G380" i="179"/>
  <c r="H376" i="179"/>
  <c r="I376" i="179" s="1"/>
  <c r="J376" i="179" s="1"/>
  <c r="G355" i="179"/>
  <c r="H351" i="179"/>
  <c r="I351" i="179" s="1"/>
  <c r="J351" i="179" s="1"/>
  <c r="G329" i="179"/>
  <c r="H325" i="179"/>
  <c r="I325" i="179" s="1"/>
  <c r="J325" i="179" s="1"/>
  <c r="G303" i="179"/>
  <c r="H299" i="179"/>
  <c r="I299" i="179" s="1"/>
  <c r="J299" i="179" s="1"/>
  <c r="G279" i="179"/>
  <c r="H275" i="179"/>
  <c r="I275" i="179" s="1"/>
  <c r="J275" i="179" s="1"/>
  <c r="G255" i="179"/>
  <c r="H251" i="179"/>
  <c r="I251" i="179" s="1"/>
  <c r="J251" i="179" s="1"/>
  <c r="G230" i="179"/>
  <c r="H226" i="179"/>
  <c r="I226" i="179" s="1"/>
  <c r="J226" i="179" s="1"/>
  <c r="G203" i="179"/>
  <c r="H203" i="179" l="1"/>
  <c r="G205" i="179" s="1"/>
  <c r="H475" i="179"/>
  <c r="G477" i="179" s="1"/>
  <c r="H453" i="179"/>
  <c r="I449" i="179"/>
  <c r="J449" i="179" s="1"/>
  <c r="H428" i="179"/>
  <c r="H403" i="179"/>
  <c r="H380" i="179"/>
  <c r="H355" i="179"/>
  <c r="H329" i="179"/>
  <c r="H303" i="179"/>
  <c r="H279" i="179"/>
  <c r="H255" i="179"/>
  <c r="H230" i="179"/>
  <c r="I203" i="179" l="1"/>
  <c r="J203" i="179" s="1"/>
  <c r="I475" i="179"/>
  <c r="J475" i="179" s="1"/>
  <c r="I453" i="179"/>
  <c r="J453" i="179" s="1"/>
  <c r="G455" i="179"/>
  <c r="I428" i="179"/>
  <c r="J428" i="179" s="1"/>
  <c r="G430" i="179"/>
  <c r="I403" i="179"/>
  <c r="J403" i="179" s="1"/>
  <c r="G405" i="179"/>
  <c r="I380" i="179"/>
  <c r="J380" i="179" s="1"/>
  <c r="G382" i="179"/>
  <c r="I355" i="179"/>
  <c r="J355" i="179" s="1"/>
  <c r="G357" i="179"/>
  <c r="I329" i="179"/>
  <c r="J329" i="179" s="1"/>
  <c r="G331" i="179"/>
  <c r="I303" i="179"/>
  <c r="J303" i="179" s="1"/>
  <c r="G305" i="179"/>
  <c r="I279" i="179"/>
  <c r="J279" i="179" s="1"/>
  <c r="G281" i="179"/>
  <c r="I255" i="179"/>
  <c r="J255" i="179" s="1"/>
  <c r="G257" i="179"/>
  <c r="I230" i="179"/>
  <c r="J230" i="179" s="1"/>
  <c r="G232" i="179"/>
  <c r="G178" i="179" l="1"/>
  <c r="H174" i="179"/>
  <c r="H178" i="179" l="1"/>
  <c r="I174" i="179"/>
  <c r="J174" i="179" s="1"/>
  <c r="O64" i="174"/>
  <c r="G180" i="179" l="1"/>
  <c r="I178" i="179"/>
  <c r="J178" i="179" s="1"/>
  <c r="H147" i="179" l="1"/>
  <c r="G151" i="179"/>
  <c r="G125" i="179"/>
  <c r="H121" i="179"/>
  <c r="G99" i="179"/>
  <c r="H95" i="179"/>
  <c r="I95" i="179" s="1"/>
  <c r="J95" i="179" s="1"/>
  <c r="G74" i="179"/>
  <c r="H70" i="179"/>
  <c r="I121" i="179" l="1"/>
  <c r="J121" i="179" s="1"/>
  <c r="H125" i="179"/>
  <c r="I147" i="179"/>
  <c r="J147" i="179" s="1"/>
  <c r="H151" i="179"/>
  <c r="G153" i="179" s="1"/>
  <c r="H99" i="179"/>
  <c r="H74" i="179"/>
  <c r="I70" i="179"/>
  <c r="J70" i="179" s="1"/>
  <c r="G54" i="179"/>
  <c r="H50" i="179"/>
  <c r="H54" i="179" s="1"/>
  <c r="I151" i="179" l="1"/>
  <c r="J151" i="179" s="1"/>
  <c r="I125" i="179"/>
  <c r="J125" i="179" s="1"/>
  <c r="G127" i="179"/>
  <c r="I99" i="179"/>
  <c r="J99" i="179" s="1"/>
  <c r="G101" i="179"/>
  <c r="G76" i="179"/>
  <c r="I74" i="179"/>
  <c r="J74" i="179" s="1"/>
  <c r="I50" i="179"/>
  <c r="J50" i="179" s="1"/>
  <c r="I54" i="179"/>
  <c r="J54" i="179" s="1"/>
  <c r="G56" i="179"/>
  <c r="G27" i="179" l="1"/>
  <c r="H23" i="179"/>
  <c r="H27" i="179" s="1"/>
  <c r="H7" i="179"/>
  <c r="I7" i="179" s="1"/>
  <c r="J7" i="179" s="1"/>
  <c r="I23" i="179" l="1"/>
  <c r="J23" i="179" s="1"/>
  <c r="G29" i="179"/>
  <c r="I27" i="179"/>
  <c r="J27" i="179" s="1"/>
  <c r="J300" i="176"/>
  <c r="I301" i="176"/>
  <c r="I302" i="176"/>
  <c r="M291" i="176"/>
  <c r="M290" i="176"/>
  <c r="N14" i="174"/>
  <c r="J65" i="174" l="1"/>
  <c r="H55" i="166"/>
  <c r="H52" i="166"/>
  <c r="H42" i="166"/>
  <c r="H33" i="166"/>
  <c r="H24" i="166"/>
  <c r="H15" i="166"/>
  <c r="H7" i="166"/>
  <c r="H6" i="166"/>
  <c r="J264" i="176"/>
  <c r="K262" i="176"/>
  <c r="J256" i="176"/>
  <c r="M256" i="176"/>
  <c r="M262" i="176"/>
  <c r="M292" i="176"/>
  <c r="L290" i="176"/>
  <c r="L291" i="176"/>
  <c r="L292" i="176"/>
  <c r="L293" i="176"/>
  <c r="L294" i="176"/>
  <c r="J294" i="176"/>
  <c r="J293" i="176"/>
  <c r="J292" i="176"/>
  <c r="J291" i="176"/>
  <c r="J290" i="176"/>
  <c r="K292" i="176"/>
  <c r="K293" i="176"/>
  <c r="K294" i="176"/>
  <c r="M298" i="176"/>
  <c r="K298" i="176"/>
  <c r="K290" i="176"/>
  <c r="K291" i="176"/>
  <c r="F3" i="166" l="1"/>
  <c r="G11" i="179"/>
  <c r="H11" i="179" l="1"/>
  <c r="N3" i="174"/>
  <c r="N4" i="174"/>
  <c r="N5" i="174"/>
  <c r="I298" i="176"/>
  <c r="I290" i="176"/>
  <c r="I294" i="176"/>
  <c r="I293" i="176"/>
  <c r="I292" i="176"/>
  <c r="M293" i="176"/>
  <c r="M294" i="176"/>
  <c r="L298" i="176"/>
  <c r="L226" i="176"/>
  <c r="L227" i="176"/>
  <c r="L228" i="176"/>
  <c r="L229" i="176"/>
  <c r="L230" i="176"/>
  <c r="K226" i="176"/>
  <c r="K227" i="176"/>
  <c r="K228" i="176"/>
  <c r="K229" i="176"/>
  <c r="K230" i="176"/>
  <c r="I174" i="176"/>
  <c r="I173" i="176"/>
  <c r="J172" i="176"/>
  <c r="I170" i="176"/>
  <c r="J170" i="176"/>
  <c r="K170" i="176"/>
  <c r="L170" i="176"/>
  <c r="M170" i="176"/>
  <c r="K132" i="176"/>
  <c r="K126" i="176"/>
  <c r="K127" i="176"/>
  <c r="K160" i="176"/>
  <c r="M161" i="176"/>
  <c r="M162" i="176"/>
  <c r="M163" i="176"/>
  <c r="M164" i="176"/>
  <c r="M165" i="176"/>
  <c r="L161" i="176"/>
  <c r="L162" i="176"/>
  <c r="L163" i="176"/>
  <c r="L164" i="176"/>
  <c r="L165" i="176"/>
  <c r="L160" i="176"/>
  <c r="L159" i="176"/>
  <c r="K161" i="176"/>
  <c r="K162" i="176"/>
  <c r="K163" i="176"/>
  <c r="K164" i="176"/>
  <c r="K165" i="176"/>
  <c r="K159" i="176"/>
  <c r="G13" i="179" l="1"/>
  <c r="I11" i="179"/>
  <c r="J11" i="179" s="1"/>
  <c r="J204" i="176"/>
  <c r="M202" i="176"/>
  <c r="K202" i="176"/>
  <c r="I236" i="176"/>
  <c r="J236" i="176"/>
  <c r="K236" i="176"/>
  <c r="L202" i="176"/>
  <c r="H236" i="176"/>
  <c r="H298" i="176"/>
  <c r="J298" i="176"/>
  <c r="J297" i="176"/>
  <c r="L262" i="176"/>
  <c r="L225" i="176"/>
  <c r="L236" i="176"/>
  <c r="K225" i="176"/>
  <c r="J227" i="176"/>
  <c r="H170" i="176"/>
  <c r="H262" i="176"/>
  <c r="I261" i="176"/>
  <c r="J261" i="176" s="1"/>
  <c r="H202" i="176"/>
  <c r="I227" i="176"/>
  <c r="I198" i="176"/>
  <c r="J198" i="176" s="1"/>
  <c r="K198" i="176" s="1"/>
  <c r="L198" i="176" s="1"/>
  <c r="I197" i="176"/>
  <c r="J197" i="176" s="1"/>
  <c r="K197" i="176" s="1"/>
  <c r="L197" i="176" s="1"/>
  <c r="M197" i="176" s="1"/>
  <c r="I230" i="176"/>
  <c r="J230" i="176" s="1"/>
  <c r="I229" i="176"/>
  <c r="J229" i="176" s="1"/>
  <c r="I228" i="176"/>
  <c r="J228" i="176" s="1"/>
  <c r="T236" i="176"/>
  <c r="S236" i="176"/>
  <c r="I235" i="176"/>
  <c r="J235" i="176" s="1"/>
  <c r="K235" i="176" s="1"/>
  <c r="I196" i="176"/>
  <c r="J196" i="176" s="1"/>
  <c r="K196" i="176" s="1"/>
  <c r="L196" i="176" s="1"/>
  <c r="I195" i="176"/>
  <c r="J195" i="176" s="1"/>
  <c r="K195" i="176" s="1"/>
  <c r="L195" i="176" s="1"/>
  <c r="I194" i="176"/>
  <c r="J194" i="176" s="1"/>
  <c r="K194" i="176" s="1"/>
  <c r="L194" i="176" s="1"/>
  <c r="I193" i="176"/>
  <c r="J193" i="176" s="1"/>
  <c r="K193" i="176" s="1"/>
  <c r="L193" i="176" s="1"/>
  <c r="M193" i="176" s="1"/>
  <c r="I192" i="176"/>
  <c r="J192" i="176" s="1"/>
  <c r="K192" i="176" s="1"/>
  <c r="L192" i="176" s="1"/>
  <c r="I191" i="176"/>
  <c r="J191" i="176" s="1"/>
  <c r="K191" i="176" s="1"/>
  <c r="I226" i="176"/>
  <c r="J226" i="176" s="1"/>
  <c r="I225" i="176"/>
  <c r="J225" i="176" s="1"/>
  <c r="I224" i="176"/>
  <c r="J224" i="176" s="1"/>
  <c r="K224" i="176" s="1"/>
  <c r="L224" i="176" s="1"/>
  <c r="I291" i="176"/>
  <c r="I256" i="176"/>
  <c r="K256" i="176" s="1"/>
  <c r="L256" i="176" s="1"/>
  <c r="I165" i="176"/>
  <c r="J165" i="176" s="1"/>
  <c r="I164" i="176"/>
  <c r="J164" i="176" s="1"/>
  <c r="I163" i="176"/>
  <c r="J163" i="176" s="1"/>
  <c r="I162" i="176"/>
  <c r="J162" i="176" s="1"/>
  <c r="I161" i="176"/>
  <c r="J161" i="176" s="1"/>
  <c r="I160" i="176"/>
  <c r="J160" i="176" s="1"/>
  <c r="I159" i="176"/>
  <c r="J159" i="176" s="1"/>
  <c r="T170" i="176"/>
  <c r="S170" i="176"/>
  <c r="K297" i="176" l="1"/>
  <c r="M160" i="176"/>
  <c r="J262" i="176"/>
  <c r="I262" i="176"/>
  <c r="I265" i="176" s="1"/>
  <c r="K261" i="176"/>
  <c r="J202" i="176"/>
  <c r="I202" i="176"/>
  <c r="M195" i="176"/>
  <c r="M194" i="176"/>
  <c r="M196" i="176"/>
  <c r="M198" i="176"/>
  <c r="M224" i="176"/>
  <c r="M192" i="176"/>
  <c r="L235" i="176"/>
  <c r="M235" i="176" s="1"/>
  <c r="M226" i="176"/>
  <c r="M227" i="176"/>
  <c r="M228" i="176"/>
  <c r="M229" i="176"/>
  <c r="M230" i="176"/>
  <c r="M225" i="176"/>
  <c r="L191" i="176"/>
  <c r="N30" i="174"/>
  <c r="N31" i="174"/>
  <c r="N32" i="174"/>
  <c r="M236" i="176" l="1"/>
  <c r="L297" i="176"/>
  <c r="L261" i="176"/>
  <c r="M191" i="176"/>
  <c r="I205" i="176"/>
  <c r="I239" i="176"/>
  <c r="I240" i="176"/>
  <c r="H108" i="176"/>
  <c r="H132" i="176"/>
  <c r="M297" i="176" l="1"/>
  <c r="J238" i="176"/>
  <c r="I206" i="176"/>
  <c r="M261" i="176"/>
  <c r="I266" i="176"/>
  <c r="M159" i="176"/>
  <c r="I102" i="176"/>
  <c r="J102" i="176" s="1"/>
  <c r="K102" i="176" s="1"/>
  <c r="I101" i="176"/>
  <c r="J101" i="176" s="1"/>
  <c r="K101" i="176" s="1"/>
  <c r="I99" i="176"/>
  <c r="J99" i="176" s="1"/>
  <c r="K99" i="176" s="1"/>
  <c r="I126" i="176"/>
  <c r="I127" i="176"/>
  <c r="J127" i="176" s="1"/>
  <c r="I98" i="176"/>
  <c r="I100" i="176"/>
  <c r="J100" i="176" s="1"/>
  <c r="H79" i="176"/>
  <c r="I75" i="176"/>
  <c r="J75" i="176" s="1"/>
  <c r="K75" i="176" s="1"/>
  <c r="I76" i="176"/>
  <c r="J76" i="176" s="1"/>
  <c r="K76" i="176" s="1"/>
  <c r="L76" i="176" s="1"/>
  <c r="I74" i="176"/>
  <c r="J74" i="176" s="1"/>
  <c r="K74" i="176" s="1"/>
  <c r="I69" i="176"/>
  <c r="J69" i="176" s="1"/>
  <c r="K69" i="176" s="1"/>
  <c r="I73" i="176"/>
  <c r="J73" i="176" s="1"/>
  <c r="K73" i="176" s="1"/>
  <c r="I72" i="176"/>
  <c r="J72" i="176" s="1"/>
  <c r="K72" i="176" s="1"/>
  <c r="I71" i="176"/>
  <c r="J71" i="176" s="1"/>
  <c r="K71" i="176" s="1"/>
  <c r="I70" i="176"/>
  <c r="J70" i="176" s="1"/>
  <c r="H49" i="176"/>
  <c r="I44" i="176"/>
  <c r="J44" i="176" s="1"/>
  <c r="K44" i="176" s="1"/>
  <c r="I43" i="176"/>
  <c r="J43" i="176" s="1"/>
  <c r="K43" i="176" s="1"/>
  <c r="L43" i="176" s="1"/>
  <c r="I42" i="176"/>
  <c r="J42" i="176" s="1"/>
  <c r="K42" i="176" s="1"/>
  <c r="I41" i="176"/>
  <c r="J41" i="176" s="1"/>
  <c r="K41" i="176" s="1"/>
  <c r="I40" i="176"/>
  <c r="J40" i="176" s="1"/>
  <c r="K40" i="176" s="1"/>
  <c r="L40" i="176" s="1"/>
  <c r="I39" i="176"/>
  <c r="J39" i="176" s="1"/>
  <c r="K39" i="176" s="1"/>
  <c r="I36" i="176"/>
  <c r="J36" i="176" s="1"/>
  <c r="K36" i="176" s="1"/>
  <c r="N59" i="174"/>
  <c r="K59" i="174"/>
  <c r="J59" i="174"/>
  <c r="T14" i="176"/>
  <c r="S14" i="176"/>
  <c r="I38" i="176"/>
  <c r="I37" i="176"/>
  <c r="I11" i="176"/>
  <c r="I10" i="176"/>
  <c r="I9" i="176"/>
  <c r="N297" i="176" l="1"/>
  <c r="N298" i="176" s="1"/>
  <c r="J126" i="176"/>
  <c r="I132" i="176"/>
  <c r="I135" i="176" s="1"/>
  <c r="J98" i="176"/>
  <c r="I108" i="176"/>
  <c r="I111" i="176" s="1"/>
  <c r="L102" i="176"/>
  <c r="M102" i="176" s="1"/>
  <c r="L99" i="176"/>
  <c r="M99" i="176" s="1"/>
  <c r="L101" i="176"/>
  <c r="M101" i="176" s="1"/>
  <c r="L127" i="176"/>
  <c r="M127" i="176" s="1"/>
  <c r="J79" i="176"/>
  <c r="I79" i="176"/>
  <c r="I82" i="176" s="1"/>
  <c r="M76" i="176"/>
  <c r="I49" i="176"/>
  <c r="I52" i="176" s="1"/>
  <c r="L71" i="176"/>
  <c r="M71" i="176" s="1"/>
  <c r="L69" i="176"/>
  <c r="L74" i="176"/>
  <c r="M74" i="176" s="1"/>
  <c r="L72" i="176"/>
  <c r="M72" i="176" s="1"/>
  <c r="L73" i="176"/>
  <c r="M73" i="176" s="1"/>
  <c r="L75" i="176"/>
  <c r="M75" i="176" s="1"/>
  <c r="L41" i="176"/>
  <c r="M41" i="176" s="1"/>
  <c r="L42" i="176"/>
  <c r="M42" i="176" s="1"/>
  <c r="M40" i="176"/>
  <c r="L44" i="176"/>
  <c r="M44" i="176" s="1"/>
  <c r="M43" i="176"/>
  <c r="L39" i="176"/>
  <c r="M39" i="176" s="1"/>
  <c r="L36" i="176"/>
  <c r="I5" i="176"/>
  <c r="I6" i="176"/>
  <c r="J6" i="176" s="1"/>
  <c r="K6" i="176" s="1"/>
  <c r="I7" i="176"/>
  <c r="J7" i="176" s="1"/>
  <c r="K7" i="176" s="1"/>
  <c r="I8" i="176"/>
  <c r="J8" i="176" s="1"/>
  <c r="K8" i="176" s="1"/>
  <c r="I12" i="176"/>
  <c r="J12" i="176" s="1"/>
  <c r="K12" i="176" s="1"/>
  <c r="I13" i="176"/>
  <c r="J13" i="176" s="1"/>
  <c r="K13" i="176" s="1"/>
  <c r="J38" i="176"/>
  <c r="K38" i="176" s="1"/>
  <c r="J37" i="176"/>
  <c r="K37" i="176" s="1"/>
  <c r="J11" i="176"/>
  <c r="K11" i="176" s="1"/>
  <c r="J10" i="176"/>
  <c r="K10" i="176" s="1"/>
  <c r="K98" i="176" l="1"/>
  <c r="J108" i="176"/>
  <c r="J132" i="176"/>
  <c r="M69" i="176"/>
  <c r="K100" i="176"/>
  <c r="K70" i="176"/>
  <c r="K79" i="176" s="1"/>
  <c r="I83" i="176" s="1"/>
  <c r="L37" i="176"/>
  <c r="M37" i="176" s="1"/>
  <c r="K49" i="176"/>
  <c r="J49" i="176"/>
  <c r="M36" i="176"/>
  <c r="J5" i="176"/>
  <c r="L38" i="176"/>
  <c r="M38" i="176" s="1"/>
  <c r="J9" i="176"/>
  <c r="K9" i="176" s="1"/>
  <c r="L10" i="176"/>
  <c r="M10" i="176" s="1"/>
  <c r="L11" i="176"/>
  <c r="M11" i="176" s="1"/>
  <c r="N6" i="177"/>
  <c r="L126" i="176" l="1"/>
  <c r="K108" i="176"/>
  <c r="I112" i="176" s="1"/>
  <c r="L98" i="176"/>
  <c r="L100" i="176"/>
  <c r="L49" i="176"/>
  <c r="L70" i="176"/>
  <c r="L79" i="176" s="1"/>
  <c r="I53" i="176"/>
  <c r="J51" i="176"/>
  <c r="M49" i="176"/>
  <c r="K5" i="176"/>
  <c r="Q5" i="177"/>
  <c r="Q3" i="177"/>
  <c r="M3" i="177"/>
  <c r="L3" i="177"/>
  <c r="J4" i="177"/>
  <c r="M4" i="177" s="1"/>
  <c r="J3" i="177"/>
  <c r="K5" i="177"/>
  <c r="L5" i="177" s="1"/>
  <c r="K4" i="177"/>
  <c r="L4" i="177" s="1"/>
  <c r="K3" i="177"/>
  <c r="I5" i="177"/>
  <c r="I4" i="177"/>
  <c r="N4" i="177" s="1"/>
  <c r="Q4" i="177" s="1"/>
  <c r="I3" i="177"/>
  <c r="J110" i="176" l="1"/>
  <c r="M98" i="176"/>
  <c r="L108" i="176"/>
  <c r="M126" i="176"/>
  <c r="M132" i="176" s="1"/>
  <c r="L132" i="176"/>
  <c r="J134" i="176"/>
  <c r="I136" i="176"/>
  <c r="M100" i="176"/>
  <c r="M70" i="176"/>
  <c r="M79" i="176" s="1"/>
  <c r="J81" i="176"/>
  <c r="L9" i="176"/>
  <c r="M9" i="176" s="1"/>
  <c r="J5" i="177"/>
  <c r="I4" i="176"/>
  <c r="H14" i="176"/>
  <c r="M108" i="176" l="1"/>
  <c r="J4" i="176"/>
  <c r="J14" i="176" s="1"/>
  <c r="I14" i="176"/>
  <c r="M5" i="177"/>
  <c r="N5" i="177"/>
  <c r="L7" i="176"/>
  <c r="M7" i="176" s="1"/>
  <c r="L6" i="176"/>
  <c r="M6" i="176" s="1"/>
  <c r="L5" i="176"/>
  <c r="L13" i="176"/>
  <c r="M13" i="176" s="1"/>
  <c r="L12" i="176"/>
  <c r="I17" i="176" l="1"/>
  <c r="K4" i="176"/>
  <c r="K14" i="176" s="1"/>
  <c r="I18" i="176" s="1"/>
  <c r="M5" i="176"/>
  <c r="M12" i="176"/>
  <c r="L8" i="176"/>
  <c r="M8" i="176" s="1"/>
  <c r="J16" i="176" l="1"/>
  <c r="L4" i="176"/>
  <c r="L14" i="176" s="1"/>
  <c r="M4" i="176" l="1"/>
  <c r="M14" i="176" s="1"/>
  <c r="H63" i="174"/>
  <c r="I4" i="174" l="1"/>
  <c r="I5" i="174"/>
  <c r="I6" i="174"/>
  <c r="I7" i="174"/>
  <c r="I8" i="174"/>
  <c r="I9" i="174"/>
  <c r="I10" i="174"/>
  <c r="I11" i="174"/>
  <c r="I12" i="174"/>
  <c r="I13" i="174"/>
  <c r="I14" i="174"/>
  <c r="I15" i="174"/>
  <c r="I16" i="174"/>
  <c r="I17" i="174"/>
  <c r="I18" i="174"/>
  <c r="I19" i="174"/>
  <c r="I20" i="174"/>
  <c r="I21" i="174"/>
  <c r="I22" i="174"/>
  <c r="I23" i="174"/>
  <c r="I24" i="174"/>
  <c r="I25" i="174"/>
  <c r="I26" i="174"/>
  <c r="I27" i="174"/>
  <c r="I28" i="174"/>
  <c r="I29" i="174"/>
  <c r="I30" i="174"/>
  <c r="I31" i="174"/>
  <c r="I32" i="174"/>
  <c r="I33" i="174"/>
  <c r="I34" i="174"/>
  <c r="I35" i="174"/>
  <c r="I36" i="174"/>
  <c r="I37" i="174"/>
  <c r="I38" i="174"/>
  <c r="I39" i="174"/>
  <c r="I40" i="174"/>
  <c r="I41" i="174"/>
  <c r="I42" i="174"/>
  <c r="I43" i="174"/>
  <c r="I44" i="174"/>
  <c r="I45" i="174"/>
  <c r="I46" i="174"/>
  <c r="I47" i="174"/>
  <c r="I48" i="174"/>
  <c r="I49" i="174"/>
  <c r="I50" i="174"/>
  <c r="I51" i="174"/>
  <c r="I52" i="174"/>
  <c r="I53" i="174"/>
  <c r="I54" i="174"/>
  <c r="I55" i="174"/>
  <c r="I56" i="174"/>
  <c r="I57" i="174"/>
  <c r="I58" i="174"/>
  <c r="I59" i="174"/>
  <c r="I60" i="174"/>
  <c r="I61" i="174"/>
  <c r="I62" i="174"/>
  <c r="I3" i="174"/>
  <c r="J62" i="174" l="1"/>
  <c r="J58" i="174"/>
  <c r="J54" i="174"/>
  <c r="J50" i="174"/>
  <c r="J46" i="174"/>
  <c r="J42" i="174"/>
  <c r="J38" i="174"/>
  <c r="J34" i="174"/>
  <c r="J30" i="174"/>
  <c r="J26" i="174"/>
  <c r="J22" i="174"/>
  <c r="J18" i="174"/>
  <c r="J14" i="174"/>
  <c r="J10" i="174"/>
  <c r="J6" i="174"/>
  <c r="J60" i="174"/>
  <c r="J56" i="174"/>
  <c r="J52" i="174"/>
  <c r="J48" i="174"/>
  <c r="J44" i="174"/>
  <c r="J40" i="174"/>
  <c r="J36" i="174"/>
  <c r="J32" i="174"/>
  <c r="J28" i="174"/>
  <c r="J24" i="174"/>
  <c r="J20" i="174"/>
  <c r="J16" i="174"/>
  <c r="J12" i="174"/>
  <c r="J8" i="174"/>
  <c r="J4" i="174"/>
  <c r="J55" i="174"/>
  <c r="J51" i="174"/>
  <c r="J47" i="174"/>
  <c r="J43" i="174"/>
  <c r="J39" i="174"/>
  <c r="J35" i="174"/>
  <c r="J31" i="174"/>
  <c r="J27" i="174"/>
  <c r="J23" i="174"/>
  <c r="J19" i="174"/>
  <c r="J15" i="174"/>
  <c r="J11" i="174"/>
  <c r="J7" i="174"/>
  <c r="I63" i="174"/>
  <c r="J61" i="174"/>
  <c r="J57" i="174"/>
  <c r="J53" i="174"/>
  <c r="J49" i="174"/>
  <c r="J45" i="174"/>
  <c r="J41" i="174"/>
  <c r="J37" i="174"/>
  <c r="J33" i="174"/>
  <c r="J29" i="174"/>
  <c r="J25" i="174"/>
  <c r="J21" i="174"/>
  <c r="J17" i="174"/>
  <c r="J13" i="174"/>
  <c r="J9" i="174"/>
  <c r="J5" i="174"/>
  <c r="M21" i="174" l="1"/>
  <c r="L21" i="174"/>
  <c r="K21" i="174"/>
  <c r="N21" i="174" s="1"/>
  <c r="M37" i="174"/>
  <c r="K37" i="174"/>
  <c r="N37" i="174" s="1"/>
  <c r="L37" i="174"/>
  <c r="M53" i="174"/>
  <c r="K53" i="174"/>
  <c r="N53" i="174" s="1"/>
  <c r="L53" i="174"/>
  <c r="L10" i="174"/>
  <c r="M10" i="174"/>
  <c r="K10" i="174"/>
  <c r="N10" i="174" s="1"/>
  <c r="L18" i="174"/>
  <c r="M18" i="174"/>
  <c r="K18" i="174"/>
  <c r="N18" i="174" s="1"/>
  <c r="L26" i="174"/>
  <c r="M26" i="174"/>
  <c r="K26" i="174"/>
  <c r="N26" i="174" s="1"/>
  <c r="L34" i="174"/>
  <c r="M34" i="174"/>
  <c r="K34" i="174"/>
  <c r="N34" i="174" s="1"/>
  <c r="L42" i="174"/>
  <c r="M42" i="174"/>
  <c r="K42" i="174"/>
  <c r="N42" i="174" s="1"/>
  <c r="L50" i="174"/>
  <c r="M50" i="174"/>
  <c r="K50" i="174"/>
  <c r="N50" i="174" s="1"/>
  <c r="L58" i="174"/>
  <c r="M58" i="174"/>
  <c r="K58" i="174"/>
  <c r="N58" i="174" s="1"/>
  <c r="M9" i="174"/>
  <c r="L9" i="174"/>
  <c r="K9" i="174"/>
  <c r="N9" i="174" s="1"/>
  <c r="M25" i="174"/>
  <c r="L25" i="174"/>
  <c r="K25" i="174"/>
  <c r="N25" i="174" s="1"/>
  <c r="M41" i="174"/>
  <c r="K41" i="174"/>
  <c r="N41" i="174" s="1"/>
  <c r="L41" i="174"/>
  <c r="M57" i="174"/>
  <c r="K57" i="174"/>
  <c r="N57" i="174" s="1"/>
  <c r="L57" i="174"/>
  <c r="K7" i="174"/>
  <c r="N7" i="174" s="1"/>
  <c r="L7" i="174"/>
  <c r="M7" i="174"/>
  <c r="K15" i="174"/>
  <c r="N15" i="174" s="1"/>
  <c r="L15" i="174"/>
  <c r="M15" i="174"/>
  <c r="K23" i="174"/>
  <c r="N23" i="174" s="1"/>
  <c r="L23" i="174"/>
  <c r="M23" i="174"/>
  <c r="K31" i="174"/>
  <c r="L31" i="174"/>
  <c r="M31" i="174"/>
  <c r="K39" i="174"/>
  <c r="N39" i="174" s="1"/>
  <c r="L39" i="174"/>
  <c r="M39" i="174"/>
  <c r="K47" i="174"/>
  <c r="N47" i="174" s="1"/>
  <c r="L47" i="174"/>
  <c r="M47" i="174"/>
  <c r="K55" i="174"/>
  <c r="N55" i="174" s="1"/>
  <c r="L55" i="174"/>
  <c r="M55" i="174"/>
  <c r="M4" i="174"/>
  <c r="K4" i="174"/>
  <c r="L4" i="174"/>
  <c r="M12" i="174"/>
  <c r="K12" i="174"/>
  <c r="N12" i="174" s="1"/>
  <c r="L12" i="174"/>
  <c r="M20" i="174"/>
  <c r="K20" i="174"/>
  <c r="N20" i="174" s="1"/>
  <c r="L20" i="174"/>
  <c r="M28" i="174"/>
  <c r="K28" i="174"/>
  <c r="N28" i="174" s="1"/>
  <c r="L28" i="174"/>
  <c r="K36" i="174"/>
  <c r="N36" i="174" s="1"/>
  <c r="M36" i="174"/>
  <c r="L36" i="174"/>
  <c r="K44" i="174"/>
  <c r="N44" i="174" s="1"/>
  <c r="M44" i="174"/>
  <c r="L44" i="174"/>
  <c r="K52" i="174"/>
  <c r="N52" i="174" s="1"/>
  <c r="M52" i="174"/>
  <c r="L52" i="174"/>
  <c r="K60" i="174"/>
  <c r="N60" i="174" s="1"/>
  <c r="M60" i="174"/>
  <c r="L60" i="174"/>
  <c r="M13" i="174"/>
  <c r="L13" i="174"/>
  <c r="K13" i="174"/>
  <c r="N13" i="174" s="1"/>
  <c r="M29" i="174"/>
  <c r="K29" i="174"/>
  <c r="N29" i="174" s="1"/>
  <c r="L29" i="174"/>
  <c r="M45" i="174"/>
  <c r="K45" i="174"/>
  <c r="N45" i="174" s="1"/>
  <c r="L45" i="174"/>
  <c r="M61" i="174"/>
  <c r="K61" i="174"/>
  <c r="N61" i="174" s="1"/>
  <c r="L61" i="174"/>
  <c r="L6" i="174"/>
  <c r="M6" i="174"/>
  <c r="K6" i="174"/>
  <c r="N6" i="174" s="1"/>
  <c r="L14" i="174"/>
  <c r="M14" i="174"/>
  <c r="K14" i="174"/>
  <c r="L22" i="174"/>
  <c r="M22" i="174"/>
  <c r="K22" i="174"/>
  <c r="N22" i="174" s="1"/>
  <c r="L30" i="174"/>
  <c r="M30" i="174"/>
  <c r="K30" i="174"/>
  <c r="L38" i="174"/>
  <c r="M38" i="174"/>
  <c r="K38" i="174"/>
  <c r="N38" i="174" s="1"/>
  <c r="L46" i="174"/>
  <c r="M46" i="174"/>
  <c r="K46" i="174"/>
  <c r="N46" i="174" s="1"/>
  <c r="L54" i="174"/>
  <c r="M54" i="174"/>
  <c r="K54" i="174"/>
  <c r="N54" i="174" s="1"/>
  <c r="L62" i="174"/>
  <c r="M62" i="174"/>
  <c r="K62" i="174"/>
  <c r="N62" i="174" s="1"/>
  <c r="M17" i="174"/>
  <c r="K17" i="174"/>
  <c r="N17" i="174" s="1"/>
  <c r="L17" i="174"/>
  <c r="M33" i="174"/>
  <c r="K33" i="174"/>
  <c r="N33" i="174" s="1"/>
  <c r="L33" i="174"/>
  <c r="M49" i="174"/>
  <c r="K49" i="174"/>
  <c r="N49" i="174" s="1"/>
  <c r="L49" i="174"/>
  <c r="K11" i="174"/>
  <c r="N11" i="174" s="1"/>
  <c r="L11" i="174"/>
  <c r="M11" i="174"/>
  <c r="K19" i="174"/>
  <c r="N19" i="174" s="1"/>
  <c r="L19" i="174"/>
  <c r="M19" i="174"/>
  <c r="K27" i="174"/>
  <c r="N27" i="174" s="1"/>
  <c r="L27" i="174"/>
  <c r="M27" i="174"/>
  <c r="K35" i="174"/>
  <c r="N35" i="174" s="1"/>
  <c r="L35" i="174"/>
  <c r="M35" i="174"/>
  <c r="K43" i="174"/>
  <c r="N43" i="174" s="1"/>
  <c r="L43" i="174"/>
  <c r="M43" i="174"/>
  <c r="K51" i="174"/>
  <c r="N51" i="174" s="1"/>
  <c r="L51" i="174"/>
  <c r="M51" i="174"/>
  <c r="L59" i="174"/>
  <c r="M59" i="174"/>
  <c r="K8" i="174"/>
  <c r="N8" i="174" s="1"/>
  <c r="M8" i="174"/>
  <c r="L8" i="174"/>
  <c r="K16" i="174"/>
  <c r="N16" i="174" s="1"/>
  <c r="M16" i="174"/>
  <c r="L16" i="174"/>
  <c r="K24" i="174"/>
  <c r="N24" i="174" s="1"/>
  <c r="M24" i="174"/>
  <c r="L24" i="174"/>
  <c r="M32" i="174"/>
  <c r="K32" i="174"/>
  <c r="L32" i="174"/>
  <c r="M40" i="174"/>
  <c r="K40" i="174"/>
  <c r="N40" i="174" s="1"/>
  <c r="L40" i="174"/>
  <c r="M48" i="174"/>
  <c r="K48" i="174"/>
  <c r="N48" i="174" s="1"/>
  <c r="L48" i="174"/>
  <c r="M56" i="174"/>
  <c r="K56" i="174"/>
  <c r="N56" i="174" s="1"/>
  <c r="L56" i="174"/>
  <c r="M5" i="174"/>
  <c r="L5" i="174"/>
  <c r="K5" i="174"/>
  <c r="K2" i="166"/>
  <c r="I8" i="166"/>
  <c r="Q9" i="174" l="1"/>
  <c r="Q17" i="174"/>
  <c r="Q41" i="174"/>
  <c r="J3" i="174"/>
  <c r="J63" i="174" s="1"/>
  <c r="Q49" i="174"/>
  <c r="Q24" i="174" l="1"/>
  <c r="Q61" i="174"/>
  <c r="Q38" i="174"/>
  <c r="Q26" i="174"/>
  <c r="Q10" i="174"/>
  <c r="Q21" i="174"/>
  <c r="Q46" i="174"/>
  <c r="Q34" i="174"/>
  <c r="Q14" i="174"/>
  <c r="Q42" i="174"/>
  <c r="Q59" i="174"/>
  <c r="Q60" i="174"/>
  <c r="Q47" i="174"/>
  <c r="Q32" i="174"/>
  <c r="Q58" i="174"/>
  <c r="Q35" i="174"/>
  <c r="Q12" i="174"/>
  <c r="Q50" i="174"/>
  <c r="Q57" i="174"/>
  <c r="Q43" i="174"/>
  <c r="Q25" i="174"/>
  <c r="Q11" i="174"/>
  <c r="Q28" i="174"/>
  <c r="Q56" i="174"/>
  <c r="Q45" i="174"/>
  <c r="Q13" i="174"/>
  <c r="Q44" i="174"/>
  <c r="Q31" i="174"/>
  <c r="Q8" i="174"/>
  <c r="Q36" i="174"/>
  <c r="Q52" i="174"/>
  <c r="Q39" i="174"/>
  <c r="Q20" i="174"/>
  <c r="Q7" i="174"/>
  <c r="Q22" i="174"/>
  <c r="Q30" i="174"/>
  <c r="Q51" i="174"/>
  <c r="Q55" i="174"/>
  <c r="Q54" i="174"/>
  <c r="Q33" i="174"/>
  <c r="Q4" i="174"/>
  <c r="Q40" i="174"/>
  <c r="Q29" i="174"/>
  <c r="Q6" i="174"/>
  <c r="Q27" i="174"/>
  <c r="Q48" i="174"/>
  <c r="Q37" i="174"/>
  <c r="Q16" i="174"/>
  <c r="Q5" i="174"/>
  <c r="Q15" i="174"/>
  <c r="Q23" i="174"/>
  <c r="M3" i="174"/>
  <c r="K3" i="174"/>
  <c r="Q53" i="174"/>
  <c r="L3" i="174"/>
  <c r="Q63" i="174" l="1"/>
  <c r="L63" i="174"/>
  <c r="K63" i="174"/>
  <c r="M63" i="174"/>
  <c r="Q3" i="174" l="1"/>
  <c r="Q64" i="174" s="1"/>
  <c r="N63" i="174"/>
  <c r="L2" i="166"/>
  <c r="M2" i="166" l="1"/>
</calcChain>
</file>

<file path=xl/comments1.xml><?xml version="1.0" encoding="utf-8"?>
<comments xmlns="http://schemas.openxmlformats.org/spreadsheetml/2006/main">
  <authors>
    <author>Windows User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6107/412
เบิก   17 ธค  61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6107/92
11มี ค 62: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6107/411
เบิก   17 ธค  61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6107/412
เบิก   17 ธค  61</t>
        </r>
      </text>
    </comment>
    <comment ref="O5" authorId="0">
      <text>
        <r>
          <rPr>
            <b/>
            <sz val="9"/>
            <color indexed="81"/>
            <rFont val="Tahoma"/>
            <charset val="222"/>
          </rPr>
          <t>8007/355
19 สค 62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6107/412
เบิก   17 ธค  61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6107/91
11 มีค 62
(อนุมัติ 25 มีค 62)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6107/412
เบิก   17 ธค  61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6107/412
เบิก   17 ธค  61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6107/412
เบิก   17 ธค  61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6107/412
เบิก   17 ธค  61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6107/93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6107/247
11  มิย. 65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6107/398
4 ธค 61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 xml:space="preserve">6107/395   วันที่ 4 ธ.ค. 61
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6107/411
เบิก   17 ธค  61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6107/100
เตรัยม  21  มีค 62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>6107/411
เบิก   17 ธค  611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 xml:space="preserve">6107/405  วันที่ 8 ธ.ค. 61
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6107/411
เบิก   17 ธค  61</t>
        </r>
      </text>
    </comment>
    <comment ref="N18" authorId="0">
      <text>
        <r>
          <rPr>
            <b/>
            <sz val="9"/>
            <color indexed="81"/>
            <rFont val="Tahoma"/>
            <family val="2"/>
          </rPr>
          <t>6107/403
8 ธค 61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6107/154
25 เมย 62</t>
        </r>
      </text>
    </comment>
    <comment ref="N19" authorId="0">
      <text>
        <r>
          <rPr>
            <b/>
            <sz val="9"/>
            <color indexed="81"/>
            <rFont val="Tahoma"/>
            <family val="2"/>
          </rPr>
          <t>6107/403
8 ธค 61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6107/246
11 มิ.ย. 62</t>
        </r>
      </text>
    </comment>
    <comment ref="N20" authorId="0">
      <text>
        <r>
          <rPr>
            <b/>
            <sz val="9"/>
            <color indexed="81"/>
            <rFont val="Tahoma"/>
            <family val="2"/>
          </rPr>
          <t xml:space="preserve">6107/403
8 ธค 61
</t>
        </r>
      </text>
    </comment>
    <comment ref="O20" authorId="0">
      <text>
        <r>
          <rPr>
            <b/>
            <sz val="9"/>
            <color indexed="81"/>
            <rFont val="Tahoma"/>
            <charset val="222"/>
          </rPr>
          <t>8007/354
19 สค 62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 xml:space="preserve">6107/ 404      วันที่  8   ธ.ค. 61
</t>
        </r>
      </text>
    </comment>
    <comment ref="N22" authorId="0">
      <text>
        <r>
          <rPr>
            <b/>
            <sz val="9"/>
            <color indexed="81"/>
            <rFont val="Tahoma"/>
            <family val="2"/>
          </rPr>
          <t xml:space="preserve">6107/ 404      วันที่  8   ธ.ค. 61
</t>
        </r>
      </text>
    </comment>
    <comment ref="O22" authorId="0">
      <text>
        <r>
          <rPr>
            <b/>
            <sz val="9"/>
            <color indexed="81"/>
            <rFont val="Tahoma"/>
            <family val="2"/>
          </rPr>
          <t>6107/203
29- 05-62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 xml:space="preserve">6107/ 404      วันที่  8   ธ.ค. 61
</t>
        </r>
      </text>
    </comment>
    <comment ref="O23" authorId="0">
      <text>
        <r>
          <rPr>
            <b/>
            <sz val="9"/>
            <color indexed="81"/>
            <rFont val="Tahoma"/>
            <family val="2"/>
          </rPr>
          <t>6107/200
22 พค 62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 xml:space="preserve">6107/ 404      วันที่  8   ธ.ค. 61
</t>
        </r>
      </text>
    </comment>
    <comment ref="O24" authorId="0">
      <text>
        <r>
          <rPr>
            <b/>
            <sz val="9"/>
            <color indexed="81"/>
            <rFont val="Tahoma"/>
            <family val="2"/>
          </rPr>
          <t>6107/204
29 พค 62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 xml:space="preserve">6107/ 404      วันที่  8   ธ.ค. 61
</t>
        </r>
      </text>
    </comment>
    <comment ref="O25" authorId="0">
      <text>
        <r>
          <rPr>
            <b/>
            <sz val="9"/>
            <color indexed="81"/>
            <rFont val="Tahoma"/>
            <family val="2"/>
          </rPr>
          <t>6107/205
29 พค 62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 xml:space="preserve">6107/ 404      วันที่  8   ธ.ค. 61
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6107/398
4 ธค 61</t>
        </r>
      </text>
    </comment>
    <comment ref="O27" authorId="0">
      <text>
        <r>
          <rPr>
            <b/>
            <sz val="9"/>
            <color indexed="81"/>
            <rFont val="Tahoma"/>
            <family val="2"/>
          </rPr>
          <t>6107/153
25 เมย 62</t>
        </r>
      </text>
    </comment>
    <comment ref="N28" authorId="0">
      <text>
        <r>
          <rPr>
            <b/>
            <sz val="9"/>
            <color indexed="81"/>
            <rFont val="Tahoma"/>
            <family val="2"/>
          </rPr>
          <t>6107/398
4 ธค 61</t>
        </r>
      </text>
    </comment>
    <comment ref="O28" authorId="0">
      <text>
        <r>
          <rPr>
            <b/>
            <sz val="9"/>
            <color indexed="81"/>
            <rFont val="Tahoma"/>
            <family val="2"/>
          </rPr>
          <t>6107/165
25 เมย 62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6107/398
4 ธค 61</t>
        </r>
      </text>
    </comment>
    <comment ref="O29" authorId="0">
      <text>
        <r>
          <rPr>
            <b/>
            <sz val="9"/>
            <color indexed="81"/>
            <rFont val="Tahoma"/>
            <family val="2"/>
          </rPr>
          <t>6107/166
25 เมย 62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6107/ 397  
4 ธค 61</t>
        </r>
      </text>
    </comment>
    <comment ref="O30" authorId="0">
      <text>
        <r>
          <rPr>
            <b/>
            <sz val="9"/>
            <color indexed="81"/>
            <rFont val="Tahoma"/>
            <family val="2"/>
          </rPr>
          <t>6107/206
29- 05-62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6107/ 397  
4 ธค 61</t>
        </r>
      </text>
    </comment>
    <comment ref="O31" authorId="0">
      <text>
        <r>
          <rPr>
            <b/>
            <sz val="9"/>
            <color indexed="81"/>
            <rFont val="Tahoma"/>
            <family val="2"/>
          </rPr>
          <t>6107/104
เตรัยม  21  มีค 62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6107/ 397  
4 ธค 61</t>
        </r>
      </text>
    </comment>
    <comment ref="O32" authorId="0">
      <text>
        <r>
          <rPr>
            <b/>
            <sz val="9"/>
            <color indexed="81"/>
            <rFont val="Tahoma"/>
            <family val="2"/>
          </rPr>
          <t>6107/195
10- 05-62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>6107/ 397  
4 ธค 61</t>
        </r>
      </text>
    </comment>
    <comment ref="O33" authorId="0">
      <text>
        <r>
          <rPr>
            <b/>
            <sz val="9"/>
            <color indexed="81"/>
            <rFont val="Tahoma"/>
            <family val="2"/>
          </rPr>
          <t xml:space="preserve">6107/152
25 เมย. 62
</t>
        </r>
      </text>
    </comment>
    <comment ref="N34" authorId="0">
      <text>
        <r>
          <rPr>
            <b/>
            <sz val="9"/>
            <color indexed="81"/>
            <rFont val="Tahoma"/>
            <family val="2"/>
          </rPr>
          <t>6107/ 397  
4 ธค 61</t>
        </r>
      </text>
    </comment>
    <comment ref="O34" authorId="0">
      <text>
        <r>
          <rPr>
            <b/>
            <sz val="9"/>
            <color indexed="81"/>
            <rFont val="Tahoma"/>
            <family val="2"/>
          </rPr>
          <t>6107/201
29  พค 62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6107/ 397  
4 ธค 61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6107/399
4 ธค 61</t>
        </r>
      </text>
    </comment>
    <comment ref="N37" authorId="0">
      <text>
        <r>
          <rPr>
            <b/>
            <sz val="9"/>
            <color indexed="81"/>
            <rFont val="Tahoma"/>
            <family val="2"/>
          </rPr>
          <t>6107/ 397  
4 ธค 61</t>
        </r>
      </text>
    </comment>
    <comment ref="O37" authorId="0">
      <text>
        <r>
          <rPr>
            <b/>
            <sz val="9"/>
            <color indexed="81"/>
            <rFont val="Tahoma"/>
            <family val="2"/>
          </rPr>
          <t>6107/164
25 เมย 62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พระครูสุนทรสังฆพินิจ (เสน่ห์ ปาเมืองมูล)</t>
        </r>
      </text>
    </comment>
    <comment ref="N38" authorId="0">
      <text>
        <r>
          <rPr>
            <b/>
            <sz val="9"/>
            <color indexed="81"/>
            <rFont val="Tahoma"/>
            <family val="2"/>
          </rPr>
          <t>6107/399
4 ธค 61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6107/399
4 ธค 61</t>
        </r>
      </text>
    </comment>
    <comment ref="N40" authorId="0">
      <text>
        <r>
          <rPr>
            <b/>
            <sz val="9"/>
            <color indexed="81"/>
            <rFont val="Tahoma"/>
            <family val="2"/>
          </rPr>
          <t>6107/399
4 ธค 61</t>
        </r>
      </text>
    </comment>
    <comment ref="N41" authorId="0">
      <text>
        <r>
          <rPr>
            <b/>
            <sz val="9"/>
            <color indexed="81"/>
            <rFont val="Tahoma"/>
            <family val="2"/>
          </rPr>
          <t>6107/399
4 ธค 61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6107/399
4 ธค 61</t>
        </r>
      </text>
    </comment>
    <comment ref="N43" authorId="0">
      <text>
        <r>
          <rPr>
            <b/>
            <sz val="9"/>
            <color indexed="81"/>
            <rFont val="Tahoma"/>
            <family val="2"/>
          </rPr>
          <t>6107/396
   วันที่ 4 ธ.ค. 61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6107/403
8 ธค 61</t>
        </r>
      </text>
    </comment>
    <comment ref="O44" authorId="0">
      <text>
        <r>
          <rPr>
            <b/>
            <sz val="9"/>
            <color indexed="81"/>
            <rFont val="Tahoma"/>
            <family val="2"/>
          </rPr>
          <t>249
11 มิย 62</t>
        </r>
      </text>
    </comment>
    <comment ref="N45" authorId="0">
      <text>
        <r>
          <rPr>
            <b/>
            <sz val="9"/>
            <color indexed="81"/>
            <rFont val="Tahoma"/>
            <family val="2"/>
          </rPr>
          <t>6107/403
8 ธค 61</t>
        </r>
      </text>
    </comment>
    <comment ref="O45" authorId="0">
      <text>
        <r>
          <rPr>
            <b/>
            <sz val="9"/>
            <color indexed="81"/>
            <rFont val="Tahoma"/>
            <family val="2"/>
          </rPr>
          <t>6107/202
29- 05-62</t>
        </r>
      </text>
    </comment>
    <comment ref="N46" authorId="0">
      <text>
        <r>
          <rPr>
            <b/>
            <sz val="9"/>
            <color indexed="81"/>
            <rFont val="Tahoma"/>
            <family val="2"/>
          </rPr>
          <t xml:space="preserve">6107/396
   วันที่ 4 ธ.ค. 61
</t>
        </r>
      </text>
    </comment>
    <comment ref="O46" authorId="0">
      <text>
        <r>
          <rPr>
            <b/>
            <sz val="9"/>
            <color indexed="81"/>
            <rFont val="Tahoma"/>
            <family val="2"/>
          </rPr>
          <t>6107/103
เตรัยม  21  มีค 62</t>
        </r>
      </text>
    </comment>
    <comment ref="N47" authorId="0">
      <text>
        <r>
          <rPr>
            <b/>
            <sz val="9"/>
            <color indexed="81"/>
            <rFont val="Tahoma"/>
            <family val="2"/>
          </rPr>
          <t xml:space="preserve">6107/395   วันที่ 4 ธ.ค. 61
</t>
        </r>
      </text>
    </comment>
    <comment ref="O47" authorId="0">
      <text>
        <r>
          <rPr>
            <b/>
            <sz val="9"/>
            <color indexed="81"/>
            <rFont val="Tahoma"/>
            <family val="2"/>
          </rPr>
          <t>6107/153
25 เมย 62</t>
        </r>
      </text>
    </comment>
    <comment ref="N48" authorId="0">
      <text>
        <r>
          <rPr>
            <b/>
            <sz val="9"/>
            <color indexed="81"/>
            <rFont val="Tahoma"/>
            <family val="2"/>
          </rPr>
          <t xml:space="preserve">6107/395   วันที่ 4 ธ.ค. 61
</t>
        </r>
      </text>
    </comment>
    <comment ref="N49" authorId="0">
      <text>
        <r>
          <rPr>
            <b/>
            <sz val="9"/>
            <color indexed="81"/>
            <rFont val="Tahoma"/>
            <family val="2"/>
          </rPr>
          <t>6107/403
8 ธค 61</t>
        </r>
      </text>
    </comment>
    <comment ref="O49" authorId="0">
      <text>
        <r>
          <rPr>
            <b/>
            <sz val="9"/>
            <color indexed="81"/>
            <rFont val="Tahoma"/>
            <family val="2"/>
          </rPr>
          <t>6107/162
25 เมย 62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6107/411
เบิก   17 ธค  61</t>
        </r>
      </text>
    </comment>
    <comment ref="O50" authorId="0">
      <text>
        <r>
          <rPr>
            <b/>
            <sz val="9"/>
            <color indexed="81"/>
            <rFont val="Tahoma"/>
            <family val="2"/>
          </rPr>
          <t>6107/248
11 มิ.ย. 62</t>
        </r>
      </text>
    </comment>
    <comment ref="N51" authorId="0">
      <text>
        <r>
          <rPr>
            <b/>
            <sz val="9"/>
            <color indexed="81"/>
            <rFont val="Tahoma"/>
            <family val="2"/>
          </rPr>
          <t>6107/ 397  
4 ธค 61</t>
        </r>
      </text>
    </comment>
    <comment ref="O51" authorId="0">
      <text>
        <r>
          <rPr>
            <b/>
            <sz val="9"/>
            <color indexed="81"/>
            <rFont val="Tahoma"/>
            <family val="2"/>
          </rPr>
          <t>6107/102
เตรัยม  21  มีค 62</t>
        </r>
      </text>
    </comment>
    <comment ref="N52" authorId="0">
      <text>
        <r>
          <rPr>
            <b/>
            <sz val="9"/>
            <color indexed="81"/>
            <rFont val="Tahoma"/>
            <family val="2"/>
          </rPr>
          <t>6107/398
4 ธค 61</t>
        </r>
      </text>
    </comment>
    <comment ref="O52" authorId="0">
      <text>
        <r>
          <rPr>
            <b/>
            <sz val="9"/>
            <color indexed="81"/>
            <rFont val="Tahoma"/>
            <family val="2"/>
          </rPr>
          <t>6107/158
25 เมย 62</t>
        </r>
      </text>
    </comment>
    <comment ref="N53" authorId="0">
      <text>
        <r>
          <rPr>
            <b/>
            <sz val="9"/>
            <color indexed="81"/>
            <rFont val="Tahoma"/>
            <family val="2"/>
          </rPr>
          <t xml:space="preserve">6107/ 404      วันที่  8   ธ.ค. 61
</t>
        </r>
      </text>
    </comment>
    <comment ref="N54" authorId="0">
      <text>
        <r>
          <rPr>
            <b/>
            <sz val="9"/>
            <color indexed="81"/>
            <rFont val="Tahoma"/>
            <family val="2"/>
          </rPr>
          <t xml:space="preserve">6107/ 404      วันที่  8   ธ.ค. 61
</t>
        </r>
      </text>
    </comment>
    <comment ref="O54" authorId="0">
      <text>
        <r>
          <rPr>
            <b/>
            <sz val="9"/>
            <color indexed="81"/>
            <rFont val="Tahoma"/>
            <charset val="222"/>
          </rPr>
          <t>8007/356
19 สค 62</t>
        </r>
      </text>
    </comment>
    <comment ref="N55" authorId="0">
      <text>
        <r>
          <rPr>
            <b/>
            <sz val="9"/>
            <color indexed="81"/>
            <rFont val="Tahoma"/>
            <family val="2"/>
          </rPr>
          <t xml:space="preserve">6107/403
8 ธค 61
</t>
        </r>
      </text>
    </comment>
    <comment ref="O55" authorId="0">
      <text>
        <r>
          <rPr>
            <b/>
            <sz val="9"/>
            <color indexed="81"/>
            <rFont val="Tahoma"/>
            <family val="2"/>
          </rPr>
          <t>6107/156
25 เมย 62</t>
        </r>
      </text>
    </comment>
    <comment ref="U55" authorId="0">
      <text>
        <r>
          <rPr>
            <b/>
            <sz val="9"/>
            <color indexed="81"/>
            <rFont val="Tahoma"/>
            <family val="2"/>
          </rPr>
          <t xml:space="preserve">แก้ไขแล้ว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6" authorId="0">
      <text>
        <r>
          <rPr>
            <b/>
            <sz val="9"/>
            <color indexed="81"/>
            <rFont val="Tahoma"/>
            <family val="2"/>
          </rPr>
          <t xml:space="preserve">6107/395   วันที่ 4 ธ.ค. 61
</t>
        </r>
      </text>
    </comment>
    <comment ref="N57" authorId="0">
      <text>
        <r>
          <rPr>
            <b/>
            <sz val="9"/>
            <color indexed="81"/>
            <rFont val="Tahoma"/>
            <family val="2"/>
          </rPr>
          <t>6107/399
4 ธค 61</t>
        </r>
      </text>
    </comment>
    <comment ref="N58" authorId="0">
      <text>
        <r>
          <rPr>
            <b/>
            <sz val="9"/>
            <color indexed="81"/>
            <rFont val="Tahoma"/>
            <family val="2"/>
          </rPr>
          <t>6107/398
4 ธค 61</t>
        </r>
      </text>
    </comment>
    <comment ref="N59" authorId="0">
      <text>
        <r>
          <rPr>
            <b/>
            <sz val="9"/>
            <color indexed="81"/>
            <rFont val="Tahoma"/>
            <family val="2"/>
          </rPr>
          <t>6107/398
4 ธค 61</t>
        </r>
      </text>
    </comment>
    <comment ref="O59" authorId="0">
      <text>
        <r>
          <rPr>
            <b/>
            <sz val="9"/>
            <color indexed="81"/>
            <rFont val="Tahoma"/>
            <family val="2"/>
          </rPr>
          <t>6107/157
25 เมย 62</t>
        </r>
      </text>
    </comment>
    <comment ref="N60" authorId="0">
      <text>
        <r>
          <rPr>
            <b/>
            <sz val="9"/>
            <color indexed="81"/>
            <rFont val="Tahoma"/>
            <family val="2"/>
          </rPr>
          <t xml:space="preserve">6107/395   วันที่ 4 ธ.ค. 61
</t>
        </r>
      </text>
    </comment>
    <comment ref="O60" authorId="0">
      <text>
        <r>
          <rPr>
            <b/>
            <sz val="9"/>
            <color indexed="81"/>
            <rFont val="Tahoma"/>
            <family val="2"/>
          </rPr>
          <t>6107/163
25 เมย 62</t>
        </r>
      </text>
    </comment>
    <comment ref="N61" authorId="0">
      <text>
        <r>
          <rPr>
            <b/>
            <sz val="9"/>
            <color indexed="81"/>
            <rFont val="Tahoma"/>
            <family val="2"/>
          </rPr>
          <t>6107/ 397  
4 ธค 61</t>
        </r>
      </text>
    </comment>
    <comment ref="O61" authorId="0">
      <text>
        <r>
          <rPr>
            <b/>
            <sz val="9"/>
            <color indexed="81"/>
            <rFont val="Tahoma"/>
            <family val="2"/>
          </rPr>
          <t>8007/278
26 มิย 62
(อนุมัติ 18 กค 62)</t>
        </r>
      </text>
    </comment>
    <comment ref="N62" authorId="0">
      <text>
        <r>
          <rPr>
            <b/>
            <sz val="9"/>
            <color indexed="81"/>
            <rFont val="Tahoma"/>
            <family val="2"/>
          </rPr>
          <t>6107/399
4 ธค 61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E25" authorId="0">
      <text>
        <r>
          <rPr>
            <b/>
            <sz val="9"/>
            <color indexed="81"/>
            <rFont val="Tahoma"/>
            <family val="2"/>
          </rPr>
          <t>พระครูสุนทรสังฆพินิจ (เสน่ห์ ปาเมืองมูล)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B69" authorId="0">
      <text>
        <r>
          <rPr>
            <b/>
            <sz val="9"/>
            <color indexed="81"/>
            <rFont val="Tahoma"/>
            <family val="2"/>
          </rPr>
          <t>พระครูสุนทรสังฆพินิจ (เสน่ห์ ปาเมืองมูล)</t>
        </r>
      </text>
    </comment>
    <comment ref="A25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N199" authorId="0">
      <text>
        <r>
          <rPr>
            <b/>
            <sz val="9"/>
            <color indexed="81"/>
            <rFont val="Tahoma"/>
            <family val="2"/>
          </rPr>
          <t xml:space="preserve">แก้ไขแล้ว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<sst xmlns="http://schemas.openxmlformats.org/spreadsheetml/2006/main" count="2817" uniqueCount="608">
  <si>
    <t>งบประมาณ</t>
  </si>
  <si>
    <t>เชียงราย</t>
  </si>
  <si>
    <t>บัตรประชาชน</t>
  </si>
  <si>
    <t>เลขที่บัญชี</t>
  </si>
  <si>
    <t>สาขา</t>
  </si>
  <si>
    <t>ธนาคาร</t>
  </si>
  <si>
    <t>ชื่อบัญชี</t>
  </si>
  <si>
    <t>อุบลราชธานี</t>
  </si>
  <si>
    <t>แพร่</t>
  </si>
  <si>
    <t>หัก ณ ที่จ่าย</t>
  </si>
  <si>
    <t>โอนเงิน</t>
  </si>
  <si>
    <t>ขอนแก่น</t>
  </si>
  <si>
    <t>ลำดับ</t>
  </si>
  <si>
    <t>วงเงินงบประมาณ</t>
  </si>
  <si>
    <t>รวมคงเหลือ</t>
  </si>
  <si>
    <t>งวดที่ 2</t>
  </si>
  <si>
    <t>สัญญา</t>
  </si>
  <si>
    <t>ชื่อ</t>
  </si>
  <si>
    <t>ที่อยู่</t>
  </si>
  <si>
    <t>ชื่อโครงการ</t>
  </si>
  <si>
    <t>งวดที่3</t>
  </si>
  <si>
    <t>งบประมาณที่ได้รับ</t>
  </si>
  <si>
    <t>งบอุดหนุนงานวิจัยแต่ละงวด</t>
  </si>
  <si>
    <t>ระยะเวลา</t>
  </si>
  <si>
    <t>น่าน</t>
  </si>
  <si>
    <t>สถาบันวิจัยพุทธศาสตร์</t>
  </si>
  <si>
    <t>วิทยาลัยสงฆ์บุรีรัมย์</t>
  </si>
  <si>
    <t>ทำสัญญา</t>
  </si>
  <si>
    <t>ที่</t>
  </si>
  <si>
    <t>เลขบัตรประชาชน</t>
  </si>
  <si>
    <t>ผู้จัดทำ</t>
  </si>
  <si>
    <t>ถนนประจักษ์-แยกศาลหลักเมือง</t>
  </si>
  <si>
    <t>ศรีสะเกษ</t>
  </si>
  <si>
    <t>รวม</t>
  </si>
  <si>
    <t>เลขออก</t>
  </si>
  <si>
    <t>สารบรรณ</t>
  </si>
  <si>
    <t>วันที่</t>
  </si>
  <si>
    <t>รายการ</t>
  </si>
  <si>
    <t>เลขการเงิน</t>
  </si>
  <si>
    <t>งบดำเนินการ</t>
  </si>
  <si>
    <t>การเบิกจ่ายเงิน</t>
  </si>
  <si>
    <t>TMB</t>
  </si>
  <si>
    <t>กก.สพ.อนุมัติ</t>
  </si>
  <si>
    <t>ครั้งที่/ปี</t>
  </si>
  <si>
    <t>เล่มรายงาน</t>
  </si>
  <si>
    <t>ก้าวหน้า</t>
  </si>
  <si>
    <t>ร่าง</t>
  </si>
  <si>
    <t>สมบูรณ์</t>
  </si>
  <si>
    <t>แก้ไขก้าว</t>
  </si>
  <si>
    <t>เบิกปี 61</t>
  </si>
  <si>
    <t>แฟรี่พลาซ่า ขอนแก่น</t>
  </si>
  <si>
    <t>เบิกปี 62</t>
  </si>
  <si>
    <t>นายจักรพรรณ วงศ์พรพวัณ</t>
  </si>
  <si>
    <t>บ้านแอนด์บียอนด์ ขอนแก่น</t>
  </si>
  <si>
    <t>นายชาญชัย ฮวดศรี</t>
  </si>
  <si>
    <t>พิจิตร</t>
  </si>
  <si>
    <t>นายปัญญา คล้ายเดช</t>
  </si>
  <si>
    <t>งวดที่ 2 30%</t>
  </si>
  <si>
    <t>ค่าสาธารณูปโภค</t>
  </si>
  <si>
    <t>นายสิทธิชัย  อุ่นสวน</t>
  </si>
  <si>
    <t>นายนเรศร์ บุญเลิศ</t>
  </si>
  <si>
    <t>วิทยาเขตเชียงใหม่</t>
  </si>
  <si>
    <t>วิทยาเขตแพร่</t>
  </si>
  <si>
    <t>วิทยาเขตพะเยา</t>
  </si>
  <si>
    <t>วิทยาลัยสงฆ์ลำพูน</t>
  </si>
  <si>
    <t>วิทยาลัยสงฆ์เชียงราย</t>
  </si>
  <si>
    <t>วิทยาลัยสงฆ์นครลำปาง</t>
  </si>
  <si>
    <t>NARARES BOONLERT</t>
  </si>
  <si>
    <t>นางพูนทรัพย์ เกตุวีระพงศ์</t>
  </si>
  <si>
    <t>น.ส.ธาดา เจริญกุศล</t>
  </si>
  <si>
    <t>นายวันชัย พลเมืองดี</t>
  </si>
  <si>
    <t>พระครูสังฆรักษ์บุญเสริม ศรีทา</t>
  </si>
  <si>
    <t>วิทยาลัยสงฆ์พุทธชินราช</t>
  </si>
  <si>
    <t>วิทยาเขตขอนแก่น</t>
  </si>
  <si>
    <t>วิทยาลัยสงฆ์เลย</t>
  </si>
  <si>
    <t>วิทยาลัยสงฆ์ชัยภูมิ</t>
  </si>
  <si>
    <t>วิทยาเขตนครราชสีมา</t>
  </si>
  <si>
    <t>วิทยาเขตอุบลราชธานี</t>
  </si>
  <si>
    <t>วิทยาลัยสงฆ์ศรีสะเกษ</t>
  </si>
  <si>
    <t>นายสุวิน ทองปั้น</t>
  </si>
  <si>
    <t>นายนิเทศ สนั่นนารี</t>
  </si>
  <si>
    <t>พระครูโกศลศาสนวงศ์ (เสือน มนตรีวงษ์)</t>
  </si>
  <si>
    <t>นายสุทัศน์ ประทุมแก้ว</t>
  </si>
  <si>
    <t>มวกเหล็ก</t>
  </si>
  <si>
    <t>พระมหาสุริยัน บึงทะเล</t>
  </si>
  <si>
    <t>เบิกปี 63</t>
  </si>
  <si>
    <t>1570800038201</t>
  </si>
  <si>
    <t>นายขจรเดช หนิ้วหยิ่น</t>
  </si>
  <si>
    <t>นายมานิตย์ กันทะสัก</t>
  </si>
  <si>
    <t>พระมหาเกรียงศักดิ์ อินฺทปญฺโญ</t>
  </si>
  <si>
    <t>ยานนาวา</t>
  </si>
  <si>
    <t>งวดที่1+สาธา</t>
  </si>
  <si>
    <t>โอน (ว/ด/ป)</t>
  </si>
  <si>
    <t>งวดที่ 1 40%</t>
  </si>
  <si>
    <t>งวดที่ 3 30%</t>
  </si>
  <si>
    <t>นายประสิทธิ ศรีสมุทร</t>
  </si>
  <si>
    <t>นายธยายุส ขอเจริญ</t>
  </si>
  <si>
    <t>พระแพนษนุ อนุตฺตโร (อนุสิทธิ์)</t>
  </si>
  <si>
    <t>พระอุดมปัญญาภรณ์ (สัณหวัตร จันเหลือง)</t>
  </si>
  <si>
    <t>พระครูสิริคณาภิรักษ์ (หนูพูน วงษ์มณี)</t>
  </si>
  <si>
    <t>นายชัยชาญ ศรีหานู</t>
  </si>
  <si>
    <t>นายสิรภพ สวนดง</t>
  </si>
  <si>
    <t>พระมหาสังคม ช่างเหล็ก</t>
  </si>
  <si>
    <t>นายชุติพนธ์  วงษ์อมรวิทย์</t>
  </si>
  <si>
    <t>พระมหาสุริยัน อุตฺตโร (บึงทะเล)</t>
  </si>
  <si>
    <t>นายวรวัฒน์ ราชิวงศ์</t>
  </si>
  <si>
    <t>พระมหาคำพันธ์ ปภากโร (ภาคสิม)</t>
  </si>
  <si>
    <t>นายชัยภัทร ปทุมทา</t>
  </si>
  <si>
    <t>พระมหาปพน กตสาโร (แสงย้อย)</t>
  </si>
  <si>
    <t xml:space="preserve">พระครูวิมลศิลปกิจ (เรืองฤทธิ์ แก้วเปียง) </t>
  </si>
  <si>
    <t>นางสาวธาดา เจริญกุศล</t>
  </si>
  <si>
    <t>นางสาวปิยฉัตร ดีสุวรรณ</t>
  </si>
  <si>
    <t>นายศิลาวัฒน์ ชัยวงศ์</t>
  </si>
  <si>
    <t>พระสุชาติ จนฺทสโร (สายโรจน์)</t>
  </si>
  <si>
    <t>พระครูวิโชติสิกขกิจ, ดร. (ณรงค์ เด่นประเสริฐ)</t>
  </si>
  <si>
    <t>นายเยื้อง ปั้นเหน่งเพ็ชร์</t>
  </si>
  <si>
    <t>นายภัชรบถ ฤทธิ์เต็ม</t>
  </si>
  <si>
    <t>นายรุ่งสุริยา หอมวัน</t>
  </si>
  <si>
    <t>นางสาวชยาภรณ์ สุขประเสริฐ</t>
  </si>
  <si>
    <t>พระครูสุจิตกิตติวัฒน์</t>
  </si>
  <si>
    <t>นายประสาน เจริญศรี</t>
  </si>
  <si>
    <t>พ.ต.ท.ชุมพล เพ็งศิริ</t>
  </si>
  <si>
    <t>นายภูษิต ปุลันรัมย์</t>
  </si>
  <si>
    <t>พระมหาเกรียงศักดิ์ อินฺทปญฺโญ (วิถีชัย) ,ดร.</t>
  </si>
  <si>
    <t>นายมานิตย์ โกวฤทธิ์</t>
  </si>
  <si>
    <t>นายทรงเดช ทิพย์ทอง</t>
  </si>
  <si>
    <t>นายสมคิด นันต๊ะ</t>
  </si>
  <si>
    <t>แผนงานวิจัย  ดนตรีพื้นบ้าน: ประวัติศาสตร์ ความเชื่อ และการส่งเสริมการเรียนรู้ชุมชน</t>
  </si>
  <si>
    <t>แผนงานวิจัย พลวัตทางสังคมและวัฒนธรรมภายใต้ความสัมพันธ์ชายแดนไทยกัมพูชา</t>
  </si>
  <si>
    <t>โครงการย่อย ๑ : พลวัตวัฒนธรรมของประชาชนตามแนวชายแดนไทย-กัมพูชา : คติความเชื่อและการละเล่น</t>
  </si>
  <si>
    <t>โครงการย่อย ๒ : การเรียนรู้ด้านสื่อเทคโนโลยีที่มีผลต่อพลวัตการเปลี่ยนแปลงทางสังคมและวัฒนธรรมภายใต้ความสัมพันธ์ชายแดนไทย-กัมพูชา</t>
  </si>
  <si>
    <t>โครงการย่อย ๓ : วัฒนธรรมการอยู่ร่วมกันอย่างสันติของประชาชนในเขตพื้นที่ชายแดนไทย-กัมพูชา</t>
  </si>
  <si>
    <t>โครงการย่อย ๔ : ขันติธรรม : กระบวนการสร้างสันติของผู้นำชุมชนตามแนวชายแดนไทย-กัมพูชา</t>
  </si>
  <si>
    <t>การพัฒนาผลิตภัณฑ์และส่งเสริมสัมมาชีพของหมู่บ้านรักษาศีล ๕ ในจังหวัดศรีสะเกษ</t>
  </si>
  <si>
    <t xml:space="preserve">ศึกษาวิเคราะห์แนวคิดทางพระพุทธศาสนาที่ปรากฏในเจดีย์เมืองเชียงแสน </t>
  </si>
  <si>
    <t>แผนงานวิจัย  การพัฒนารูปแบบเทคโนโลยีดิจิทัลสำหรับผู้สูงอายุด้วยพุทธบูรณาการขององค์กรปกครองส่วนท้องถิ่นในระยะยาว</t>
  </si>
  <si>
    <t>โครงการร่วม การพัฒนาแอพพลิเคชั่นช่วยตรวจสอบและเสริมสร้างจิตสุขภาวะด้านศีลธรรมเชิงพุทธ</t>
  </si>
  <si>
    <t>แผนงานวิจัย รูปแบบการพัฒนาภูมิปัญญาและประเพณีเชิงพุทธกับการส่งเสริมการ เรียนรู้ของประชาชนในเขตอีสานใต้</t>
  </si>
  <si>
    <t>โครงการย่อย ๑ : เครื่องสักการะทางพระพุทธศาสนาในภาคตะวันออกเฉียงเหนือ</t>
  </si>
  <si>
    <t>โครงการย่อย ๒ : กระบวนการอนุรักษ์ประเพณีท้องถิ่นอีสาน : กรณีบุญแห่กระธูปของชุมชนหนองบัวแดง จังหวัดชัยภูมิ</t>
  </si>
  <si>
    <t>การพัฒนาแอพพลิเคชั่นการท่องเที่ยวของอำเภอสีคิ้ว จังหวัดนครราชสีมา</t>
  </si>
  <si>
    <t>การพัฒนาเทคนิคและกระบวนการถนอมอาหารตามภูมิปัญญาท้องถิ่นชุมชนบ้านโนนกาหลง อ. พิบูลมังสาหาร จ. อุบลราชธานี</t>
  </si>
  <si>
    <t>แผนงานวิจัย การพัฒนาศักยภาพการท่องเที่ยวเชิงวัฒนธรรมของกลุ่มชาติพันธุ์ข่าในจังหวัดมุกดาหาร.</t>
  </si>
  <si>
    <t>โครงการร่วม  ศึกษารูปแบบและแหล่งเรียนรู้ของวัดที่เป็นแหล่งท่องเที่ยวในจังหวัดอุบลราชธานี-มุกดาหาร</t>
  </si>
  <si>
    <t>การพัฒนารูปแบบศูนย์การเรียนรู้ภูมิปัญญาท้องถิ่นไทย “ผญาอีสาน” ในชุมชนบ้านทุ่งโป่ง ตำบลทุ่งโป่ง อำเภออุบลรัตน์ จังหวัดขอนแก่น</t>
  </si>
  <si>
    <t>แผนงานวิจัย อาณาจักรล้านช้าง: ปรัชญา ศิลปะ วัฒนธรรม ประเพณีและวิถีชีวิตคนลุ่มน้ำโขง</t>
  </si>
  <si>
    <t>โครงการย่อย ๑: อาณาจักรล้านช้างและการล่มสลายของอาณาจักรล้านช้าง</t>
  </si>
  <si>
    <t>โครงการย่อย ๒: ปรัชญา ศิลปะ วัฒนธรรม ประเพณีและวิถีชีวิตคนล้านช้าง</t>
  </si>
  <si>
    <t>โครงการย่อย ๓:  อิทธิพลของอาณาจักรล้านช้างที่มีต่อวิถีชีวิตคนลุ่มน้ำโขง</t>
  </si>
  <si>
    <t>นโยบายภาครัฐ: การเปลี่ยนแปลงและการคงอยู่ของวัฒนธรรมอีสาน</t>
  </si>
  <si>
    <t>แผนงานวิจัย ทฤษฎีเศรษฐกิจพอเพียง : ลายเวียงกาหลงสู่เป้าหมายอาชีพที่ยั่งยืนของชุมชน</t>
  </si>
  <si>
    <t>โครงการย่อย ๑:  งานศิลป์พิมพ์ลายเวียงกาหลงบนวัสดุที่หลากหลาย : นวัตกรรมศิลปะเวียงกาหลง</t>
  </si>
  <si>
    <t>โครงการย่อย ๒:  การบริหารจัดการพื้นที่ทางวัฒนธรรมเวียงกาหลงโดยกระบวนการมีส่วนร่วมของภาคีชุมชน</t>
  </si>
  <si>
    <t>แผนงานวิจัย อาหารพื้นบ้าน : กระบวนการจัดการอาหารพื้นบ้านยอดนิยมตามหลักโภชนาการเพื่อสร้างเสริมสุขภาพผู้สูงอายุเขตภาคเหนือตอนบน</t>
  </si>
  <si>
    <t xml:space="preserve"> โครงการย่อย ๑: องค์ความรู้และคุณค่าอาหารพื้นบ้านยอดนิยมตามหลักโภชนาการเพื่อเสริมสร้างสุขภาพของผู้สูงอายุเขตภาคเหนือตอนบน
</t>
  </si>
  <si>
    <t>โครงการย่อย ๒:  การพัฒนาอาหารพื้นบ้านยอดนิยมตามหลักโภชนาการเพื่อเสริมสร้างสุขภาพของผู้สูงอายุเขตภาคเหนือตอนบน</t>
  </si>
  <si>
    <t xml:space="preserve">โครงการย่อย ๓:  การจัดการองค์ความรู้อาหารพื้นบ้านยอดนิยมเพื่อเสริมสร้างสุขภาพของผู้สูงอายุเขตภาคเหนือตอนบน
</t>
  </si>
  <si>
    <t>โครงการร่วม ๑ สังคมเกษตรกรรมยั่งยืนวิถีพุทธในจังหวัดลำปาง</t>
  </si>
  <si>
    <t>โครงการร่วม ๒ วิถีพุทธ : การพึ่งพาตนเองด้วยการปลูกพืชสวนครัว</t>
  </si>
  <si>
    <t>ชุมชนสีเขียววัดสีขาว : รูปแบบการจัดการพื้นที่สาธารณะด้านสิ่งแวดล้อม และความโปร่งใสของวัดและชุมชนในจังหวัดพิจิตร</t>
  </si>
  <si>
    <t>การพัฒนาระบบภูมิสารสนเทศของแหล่งท่องเที่ยวในจังหวัดน่าน</t>
  </si>
  <si>
    <t>แผนงานวิจัย การพัฒนาพิพิธภัณฑ์ชุมชนเพื่อการเรียนรู้งานสร้างสรรค์ทางศิลปะ</t>
  </si>
  <si>
    <t>โครงการย่อย ๑: การลอกลายพระบฎโบราณเพื่อสร้างสรรค์ศิลปะร่วมสมัย</t>
  </si>
  <si>
    <t>โครงการย่อย ๒: การออกแบบลายภาพทัศนศิลป์เพื่อการพัฒนาอาชีพในชุมชน</t>
  </si>
  <si>
    <t>โครงการย่อย ๓: การแกะลายคำเพื่อสร้างสรรค์การเรียนรู้ศิลปศึกษา</t>
  </si>
  <si>
    <t>โครงการย่อย ๔: การพัฒนาการท่องเที่ยวเพื่อสืบสานศิลปะพื้นถิ่น</t>
  </si>
  <si>
    <t>แผนงานวิจัย  ศูนย์การเรียนรู้ศิลปะแบบบายนจังหวัดบุรีรัมย์</t>
  </si>
  <si>
    <t>โครงการร่วม การพัฒนาจิตสำนึกสาธารณะเพื่อการอนุรักษ์โบราณสถานชุมชน จังหวัดบุรีรัมย์</t>
  </si>
  <si>
    <t>แผนงานวิจัย ศึกษานวัตกรรมผลิตภัณฑ์ชุมชนโดยใช้ภูมิปัญญาท้องถิ่น:กรณีศึกษาวิสาหกิจชุมชนกลุ่มเสื่อบ้านท่าแฉลบจังหวัดจันทบุรี</t>
  </si>
  <si>
    <t>โครงการร่วม ๑ การผลิตภัณฑ์ท้องถิ่น : คุณค่าอัตลักษณ์และการสร้างมูลค่าเพิ่มด้วยวัฒนธรรมชุมชน</t>
  </si>
  <si>
    <t>โครงการร่วม ๒ การพัฒนาสุขภาวะของชุมชนภายใต้ปรัชญาเศรษฐกิจพอเพียงจังหวัดชลบุรี</t>
  </si>
  <si>
    <t>Smart City :  การพัฒนาเมืองและชนบทอย่างสร้างสรรค์ของจังหวัดบุรีรัมย์</t>
  </si>
  <si>
    <t>การพัฒนากองทุนหมู่บ้านอย่างยั่งยืนในจังหวัดชัยภูมิ</t>
  </si>
  <si>
    <t>รูปแบบการพัฒนาพื้นที่และกิจกรรมเพื่อการพำนักระยะยาว (Long Stay) สำหรับผู้สูงอายุชาวต่างชาติในพื้นที่จังหวัดเชียงใหม่ เชียงราย และพะเยา</t>
  </si>
  <si>
    <t>พระสิงห์ ๔ : แนวคิด คุณค่า ของวัฒนธรรมที่แปรเปลี่ยนสู่รูปแบบพุทธประติมากรรมร่วมสมัยและความเข้าใจของสังคม</t>
  </si>
  <si>
    <t>แผนงานวิจัย  โสเหล่เสวนา : ปราชญ์ชาวบ้านกับบทบาทผู้นำไม่เป็นทางการในการถ่ายทอดภูมิปัญญาท้องถิ่นเพื่อสร้างความเข้มแข็งชุมชน</t>
  </si>
  <si>
    <t>โครงการร่วม ยุทธศาสตร์การพัฒนาศักยภาพผู้นำชุมชนหมู่บ้านเศรษฐกิจพอเพียงต้นแบบ</t>
  </si>
  <si>
    <t>แผนงานวิจัย The City of Arts: การสร้างเมืองศิลปะเชิงสร้างสรรค์ในสังคมไทย</t>
  </si>
  <si>
    <t>โครงการย่อย ๑: รูปแบบการส่งเสริมงานศิลปกรรมเพื่อสร้างมูลค่าเชิงเศรษฐกิจ : กรณี ศึกษาประเทศไทย-ญี่ปุ่น</t>
  </si>
  <si>
    <t>โครงการย่อย ๒: ศิลปะเชิงพุทธสู่วิถีชุมชนบนผนังพื้นที่สาธารณะในจังหวัดเชียงใหม่</t>
  </si>
  <si>
    <t>โครงการย่อย ๓: การพัฒนาเครือข่ายแหล่งท่องเที่ยววิถีศิลป์บนเส้นทางศิลปินล้านนา</t>
  </si>
  <si>
    <t>โครงการย่อย ๔: The Power of Art: กระบวนการสร้างสุขภาวะทางสังคม กรณีศึกษาแมงสี่หูห้าตาเมืองเชียงราย</t>
  </si>
  <si>
    <t>โครงการร่วม ๑ การเสริมสร้างเอกลักษณ์และนวัตกรรม ประติมากรรมลายปูนปั้นของจังหวัด เพชรบุรี</t>
  </si>
  <si>
    <t>โครงการร่วม ๒  การศึกษาผ้าลายน้ำไหลและวัฒนธรรมไทยลื้อจังหวัดน่าน</t>
  </si>
  <si>
    <t>โครงการร่วม ๓ การพัฒนาภูมิทัศน์สถาปัตย์ของวัดตามหลักจักรวาลวิทยา</t>
  </si>
  <si>
    <t>วิทยาเขตบาฬีพุทธโฆส</t>
  </si>
  <si>
    <t>วิทยาลัยสงฆ์พิจิตร</t>
  </si>
  <si>
    <t>หน่วยวิทยบริการจังหวัดจันทบุรี</t>
  </si>
  <si>
    <t>หน่วยวิทยบริการจังหวัดเพชรบุรี</t>
  </si>
  <si>
    <t>หน่วยวิทยบริการจังหวัดชลบุรี</t>
  </si>
  <si>
    <t>3900100095581</t>
  </si>
  <si>
    <t>3102100364344</t>
  </si>
  <si>
    <t>3239900099772</t>
  </si>
  <si>
    <t>1330400133755</t>
  </si>
  <si>
    <t>3350500172295</t>
  </si>
  <si>
    <t>3330200003811</t>
  </si>
  <si>
    <t>3321000259805</t>
  </si>
  <si>
    <t>3579900266595</t>
  </si>
  <si>
    <t>3302000291173</t>
  </si>
  <si>
    <t>3342100093667</t>
  </si>
  <si>
    <t>3499900076011</t>
  </si>
  <si>
    <t>3340100555189</t>
  </si>
  <si>
    <t>1559900124646</t>
  </si>
  <si>
    <t>พระแพนษนุ อนุตฺตโร</t>
  </si>
  <si>
    <t>เดอะมอลล์ บางกะปิ</t>
  </si>
  <si>
    <t>พระมหาคำพันธ์ ปภากโร</t>
  </si>
  <si>
    <t>1/10/2561-30/09/2562</t>
  </si>
  <si>
    <t>สถาบันวิจัยพุทธศาสตร์ มหาวิทยาลัยมหาจุฬาลงกรณราชวิทยาลัย</t>
  </si>
  <si>
    <t>รวมทั้งสิ้น</t>
  </si>
  <si>
    <t>หักค่าสาธารณูปโภค 10 %</t>
  </si>
  <si>
    <t xml:space="preserve"> วิทยาเขตอุบลราชธานี</t>
  </si>
  <si>
    <t>วิทยาลัยสงฆ์นครน่าน ฯ</t>
  </si>
  <si>
    <t>พระครูอธิการบุญเสริม ศรีทา</t>
  </si>
  <si>
    <t>ถนนศรีจันทร์-ขอนแก่น</t>
  </si>
  <si>
    <t>การพัฒนาวัดให้เป็นศูนย์กลางความรู้ชุมชนวัดโพธิ์งาม บ้านติ้วน้อย ตำบลนาโป่ง อำเภอเมือง จังหวัดเลย</t>
  </si>
  <si>
    <t>พระสุภวิชญ์ วิราม</t>
  </si>
  <si>
    <t>พระครูวิโชติสิกขกิจ (ณรงค์ เด่นประเสริฐ)</t>
  </si>
  <si>
    <t>พระมหาปพน แสงย้อย</t>
  </si>
  <si>
    <t>พระครูวิมลศิลปกิจ</t>
  </si>
  <si>
    <t>พระครูสุธีสุตสุนทร (สมพงษ์ พอกพูน)</t>
  </si>
  <si>
    <t>บุรีรัมย์</t>
  </si>
  <si>
    <t>พระครูสิริบรมธาตุพิทักษ์ (อาทิตย์ รสหวาน)</t>
  </si>
  <si>
    <t>พระครูภัทรจิตตาภรณ์ (ประสิทธิ์ ศรีสว่างค์)</t>
  </si>
  <si>
    <t>ปากช่อง</t>
  </si>
  <si>
    <t>นายชุมพล เพ็งศิริ</t>
  </si>
  <si>
    <t>ปักธงชัย</t>
  </si>
  <si>
    <t>KTB</t>
  </si>
  <si>
    <t>ชัยภูมิ</t>
  </si>
  <si>
    <t>พระมหาสังคม ชยานนฺโท (นายสังคม ช่างเหล็ก)</t>
  </si>
  <si>
    <t>เซ็นทรัลพลาซา ขอนแก่น</t>
  </si>
  <si>
    <t>น.ส.ชยาภรณ์ สุขประเสริฐ</t>
  </si>
  <si>
    <t>พระวิชาญ อาทโร</t>
  </si>
  <si>
    <t>โรบินสัน สุรินทร์</t>
  </si>
  <si>
    <t>พระวิชาญ มวลทอง</t>
  </si>
  <si>
    <t>ลำปาง</t>
  </si>
  <si>
    <t>ถนนช้างเผือก เชียงใหม่</t>
  </si>
  <si>
    <t>พระครูสุนทรสังฆพินิต (เสน่ห์ ปาเมืองมูล)</t>
  </si>
  <si>
    <t>สี่แยกข่วงสิงห์-เชียงใหม่</t>
  </si>
  <si>
    <t>พระครูสมุห์ (วัลลภ ทาอินทร์)</t>
  </si>
  <si>
    <t>ลำพูน</t>
  </si>
  <si>
    <t>พระครูสมุห์วัลลภ ทาอินทร์</t>
  </si>
  <si>
    <t>เซ็นทรัลพลาซา เชียงใหม่ แอร์พอร์ต</t>
  </si>
  <si>
    <t>พะเยา</t>
  </si>
  <si>
    <t>พระครูสิริรัตนานุวัตร (ทวี อ่อนปัสสา), รศ.ดร.</t>
  </si>
  <si>
    <t>พระครูสิริรัตนานุวัตร</t>
  </si>
  <si>
    <t>พิษณุโลก</t>
  </si>
  <si>
    <t>เซ็นทรัลพลาซา เชียงราย</t>
  </si>
  <si>
    <t>BAY</t>
  </si>
  <si>
    <t>หางดง</t>
  </si>
  <si>
    <t>พระครูวัชรสุวรรณาทร (ลูกชุบ เกตุเขียว)</t>
  </si>
  <si>
    <t>เพชรบุรี</t>
  </si>
  <si>
    <t>พระครูสุจิตกิตติวัฒน์ (กิตติ สร้อยมาลา)</t>
  </si>
  <si>
    <t>NBANK</t>
  </si>
  <si>
    <t>จันทบุรี</t>
  </si>
  <si>
    <t>พระครูญาณเพชรรัตน์ (เทวินทร์ สีสุกใส)</t>
  </si>
  <si>
    <t>ชลบุรี</t>
  </si>
  <si>
    <t>เดอะมอลล์ บางแค</t>
  </si>
  <si>
    <t>พระสุภวิชญ์ ปภสฺสโร (วิราม)</t>
  </si>
  <si>
    <t>เซ็นทรัล พลาซา ลำปาง</t>
  </si>
  <si>
    <t>พระใบฎีกา (สุพจน์ เกษนคร)</t>
  </si>
  <si>
    <t>ถนนพรหมราช-อุบลราชธานี</t>
  </si>
  <si>
    <t>พระใบฎีกาสุพจน์  ตปสีโล (เกษนคร)</t>
  </si>
  <si>
    <t>นายวิสุทธิ บุญญะโสภิต</t>
  </si>
  <si>
    <t>รูปแบบการจัดการกองทุนหลักประกันสุขภาพเชิงพุทธ ในเขตสุขภาพที่ ๓</t>
  </si>
  <si>
    <t>วข.นครสวรรค์ (บัณฑิต)</t>
  </si>
  <si>
    <t>งวดที่1</t>
  </si>
  <si>
    <t>หัก 5 %</t>
  </si>
  <si>
    <t>ว001/2562</t>
  </si>
  <si>
    <t>17/11/2561-17/04/2563</t>
  </si>
  <si>
    <t>กระทรวงสาธารณสุข-ติวานนท์</t>
  </si>
  <si>
    <t>พระครูวิมลศิลปกิจ (เรืองฤทธิ์ แก้วเปียง)</t>
  </si>
  <si>
    <t>การฟื้นฟูอนุรักษ์มรดกล้านนา : วรรณกรรมค่าวล้าวนา</t>
  </si>
  <si>
    <t>วส.เชียงราย (แม่ไก่)</t>
  </si>
  <si>
    <t>ว002/2562</t>
  </si>
  <si>
    <t>ว003/2562</t>
  </si>
  <si>
    <t>งวดที่ 3 5%</t>
  </si>
  <si>
    <t>นายวุฒิชัย อัตถาพงศ์</t>
  </si>
  <si>
    <t>การพัฒนารูปแบบการสร้างเสริมคุณภาพชีวิตผู้สูงอายุโดยการมีส่วนร่วมเชิงพุทธ</t>
  </si>
  <si>
    <t>บัณฑิตวิทยาลัย (บัณฑิต)</t>
  </si>
  <si>
    <t>ว004/2562</t>
  </si>
  <si>
    <t>ว005/2562</t>
  </si>
  <si>
    <t>ว006/2562</t>
  </si>
  <si>
    <t>ว007/2562</t>
  </si>
  <si>
    <t>ว008/2562</t>
  </si>
  <si>
    <t>ว009/2562</t>
  </si>
  <si>
    <t>ว010/2562</t>
  </si>
  <si>
    <t>นางสาวชญาน์นันท์  อัศวธรรมานนท์</t>
  </si>
  <si>
    <t>น.ส.ชญาน์นันท์  อัศวธรรมานนท์</t>
  </si>
  <si>
    <t>ว013/2562</t>
  </si>
  <si>
    <t>ว014/2562</t>
  </si>
  <si>
    <t>ว015/2562</t>
  </si>
  <si>
    <t>ว016/2562</t>
  </si>
  <si>
    <t>ว017/2562</t>
  </si>
  <si>
    <t>ว018/2562</t>
  </si>
  <si>
    <t>ว019/2562</t>
  </si>
  <si>
    <t>ว020/2562</t>
  </si>
  <si>
    <t>ว021/2562</t>
  </si>
  <si>
    <t>ว022/2562</t>
  </si>
  <si>
    <t>ว023/2562</t>
  </si>
  <si>
    <t>ว024/2562</t>
  </si>
  <si>
    <t>ว025/2562</t>
  </si>
  <si>
    <t>ว026/2562</t>
  </si>
  <si>
    <t>ว027/2562</t>
  </si>
  <si>
    <t>ว028/2562</t>
  </si>
  <si>
    <t>ว029/2562</t>
  </si>
  <si>
    <t>ว030/2562</t>
  </si>
  <si>
    <t>ว031/2562</t>
  </si>
  <si>
    <t>ว032/2562</t>
  </si>
  <si>
    <t>ว033/2562</t>
  </si>
  <si>
    <t>ว034/2562</t>
  </si>
  <si>
    <t>ว035/2562</t>
  </si>
  <si>
    <t>ว012/2562</t>
  </si>
  <si>
    <t>วส.เชียงราย</t>
  </si>
  <si>
    <t>งวดที่ 1 (40%)</t>
  </si>
  <si>
    <t xml:space="preserve">  </t>
  </si>
  <si>
    <t>ยอดโอนเงิน</t>
  </si>
  <si>
    <t xml:space="preserve"> 1) ทั้งนี้แยกเป็น ค่าสาธารณูปโภค </t>
  </si>
  <si>
    <r>
      <rPr>
        <b/>
        <sz val="16"/>
        <rFont val="TH SarabunPSK"/>
        <family val="2"/>
      </rPr>
      <t xml:space="preserve">หมายเหตุ : </t>
    </r>
    <r>
      <rPr>
        <sz val="16"/>
        <rFont val="TH SarabunPSK"/>
        <family val="2"/>
      </rPr>
      <t xml:space="preserve">     ยอดเบิกจ่าย ครั้งนี้จำนวน 8 โครงการ รวมเป็นเงินทั้งสิ้น  </t>
    </r>
  </si>
  <si>
    <t xml:space="preserve"> 2) ค่าเบิกจ่ายให้นักวิจัยรวมทั้งสิ้น</t>
  </si>
  <si>
    <t>(นายสุรัตน์ คำโสภา)</t>
  </si>
  <si>
    <t>บัญชีแนบท้ายขออนุมัติเบิกเงินอุดหนุนงานวิจัย งวดที่ 1 (40%)  งปม. 2562</t>
  </si>
  <si>
    <t>บาท (หนึ่งล้านเจ็ดแสนสองพันแปดร้อยเจ็ดสิบสี่บาทถ้วน)</t>
  </si>
  <si>
    <t>วส.นครลำปาง</t>
  </si>
  <si>
    <t>วส.นครน่าน ฯ</t>
  </si>
  <si>
    <t>วส.ลำพูน</t>
  </si>
  <si>
    <t>วข.พะเยา</t>
  </si>
  <si>
    <t>วข.แพร่</t>
  </si>
  <si>
    <t>บาท (หนึ่งล้านสองแสนสามหมื่นสองพันสี่ร้อยสามสิบสองบาทถ้วน)</t>
  </si>
  <si>
    <t xml:space="preserve"> 1) ทั้งนี้แยกเป็นค่าสาธารณูปโภค </t>
  </si>
  <si>
    <t>วข.เชียงใหม่</t>
  </si>
  <si>
    <t>วส.พิจิตร</t>
  </si>
  <si>
    <t>วส.พุทธชินราช</t>
  </si>
  <si>
    <t>เซ็นทรัล เชียงใหม่ แอร์พอร์ต</t>
  </si>
  <si>
    <t>บาท (หนึ่งล้านหกแสนหกหมื่นสองพันเก้าร้อยบาทถ้วน)</t>
  </si>
  <si>
    <t>บัญชีแนบท้ายขออนุมัติเบิกเงินอุดหนุนงานวิจัย งวดที่ 1  งปม. 2562</t>
  </si>
  <si>
    <t>โครงการร่วม  รูปแบบธุรกิจและการจัดการท่องเที่ยวเชิงศาสนาและวัฒนธรรมประเทศไทย-อินเดีย</t>
  </si>
  <si>
    <t>ว011/62</t>
  </si>
  <si>
    <t>นวบ.เพชรบุรี</t>
  </si>
  <si>
    <t>นวบ.จันทบุรี</t>
  </si>
  <si>
    <t>นวบ.ชลบุรี</t>
  </si>
  <si>
    <t>วข.บาฬีพุทธโฆส</t>
  </si>
  <si>
    <r>
      <rPr>
        <b/>
        <sz val="16"/>
        <rFont val="TH SarabunPSK"/>
        <family val="2"/>
      </rPr>
      <t xml:space="preserve">หมายเหตุ : </t>
    </r>
    <r>
      <rPr>
        <sz val="16"/>
        <rFont val="TH SarabunPSK"/>
        <family val="2"/>
      </rPr>
      <t xml:space="preserve">     ยอดเบิกจ่าย ครั้งนี้จำนวน 9 โครงการ รวมเป็นเงินทั้งสิ้น  </t>
    </r>
  </si>
  <si>
    <t>บาท (สี่แสนแปดหมื่นสามพันบาทถ้วน)</t>
  </si>
  <si>
    <t>บาท (สามแสนหนึ่งหมื่นเก้าร้อยหกสิบบาทถ้วน)</t>
  </si>
  <si>
    <r>
      <rPr>
        <b/>
        <sz val="16"/>
        <rFont val="TH SarabunPSK"/>
        <family val="2"/>
      </rPr>
      <t xml:space="preserve">หมายเหตุ : </t>
    </r>
    <r>
      <rPr>
        <sz val="16"/>
        <rFont val="TH SarabunPSK"/>
        <family val="2"/>
      </rPr>
      <t xml:space="preserve">     ยอดเบิกจ่าย ครั้งนี้จำนวน 2 โครงการ รวมเป็นเงินทั้งสิ้น  </t>
    </r>
  </si>
  <si>
    <r>
      <rPr>
        <b/>
        <sz val="16"/>
        <rFont val="TH SarabunPSK"/>
        <family val="2"/>
      </rPr>
      <t xml:space="preserve">หมายเหตุ : </t>
    </r>
    <r>
      <rPr>
        <sz val="16"/>
        <rFont val="TH SarabunPSK"/>
        <family val="2"/>
      </rPr>
      <t xml:space="preserve">     ยอดเบิกจ่าย ครั้งนี้จำนวน 5 โครงการ รวมเป็นเงินทั้งสิ้น  </t>
    </r>
  </si>
  <si>
    <t>ว036/2562</t>
  </si>
  <si>
    <t>ว039/2562</t>
  </si>
  <si>
    <t>ว042/2562</t>
  </si>
  <si>
    <t>ว056/2562</t>
  </si>
  <si>
    <t>ว051/2562</t>
  </si>
  <si>
    <t>ว043/2562</t>
  </si>
  <si>
    <t>ว044/2562</t>
  </si>
  <si>
    <t>ว046/2562</t>
  </si>
  <si>
    <t>ว061/2562</t>
  </si>
  <si>
    <t>ว055/2562</t>
  </si>
  <si>
    <t>ว052/2562</t>
  </si>
  <si>
    <t>ว063/2562</t>
  </si>
  <si>
    <t>ว049/2562</t>
  </si>
  <si>
    <t>ว045/2562</t>
  </si>
  <si>
    <t>ว060/2562</t>
  </si>
  <si>
    <t>ว057/2562</t>
  </si>
  <si>
    <t>ว037/2562</t>
  </si>
  <si>
    <t>ว040/2562</t>
  </si>
  <si>
    <t>ว041/2562</t>
  </si>
  <si>
    <t>ว048/2562</t>
  </si>
  <si>
    <t>ว047/2562</t>
  </si>
  <si>
    <t>ว062/2562</t>
  </si>
  <si>
    <t>ว058/2562</t>
  </si>
  <si>
    <t>ว059/2562</t>
  </si>
  <si>
    <t>ว054/2562</t>
  </si>
  <si>
    <t>ว053/2562</t>
  </si>
  <si>
    <t>ว038/2562</t>
  </si>
  <si>
    <t>ว050/2562</t>
  </si>
  <si>
    <t xml:space="preserve"> </t>
  </si>
  <si>
    <t>วข.นครราชสีมา</t>
  </si>
  <si>
    <t>วข.ขอนแก่น</t>
  </si>
  <si>
    <t>นายชุติพนธ์ วงษ์อมรวิทย์</t>
  </si>
  <si>
    <t>วส.ศรีสะเกษ</t>
  </si>
  <si>
    <t>วส.เลย</t>
  </si>
  <si>
    <t>วส.ชัยภูมิ</t>
  </si>
  <si>
    <t>วข.อุบลราชธานี</t>
  </si>
  <si>
    <t>วส.บุรีรัมย์</t>
  </si>
  <si>
    <t>พระใบฎีกาสุพจน์      ตปสีโล (เกษนคร)</t>
  </si>
  <si>
    <t>นางสาวชยาภรณ์      สุขประเสริฐ</t>
  </si>
  <si>
    <t>นายจักรพรรณ วงศ์   พรพวัณ</t>
  </si>
  <si>
    <t>บาท (หกหมื่นเก้าพันบาทถ้วน)</t>
  </si>
  <si>
    <t>บาท (หนึ่งล้านหนึ่งแสนสามหมื่นห้าพันสองร้อยแปดสิบบาทถ้วน)</t>
  </si>
  <si>
    <t>บาท (เก้าแสนสองหมื่นเจ็ดพันหนึ่งร้อยเจ็ดสิบหกบาทถ้วน)</t>
  </si>
  <si>
    <r>
      <rPr>
        <b/>
        <sz val="16"/>
        <rFont val="TH SarabunPSK"/>
        <family val="2"/>
      </rPr>
      <t xml:space="preserve">หมายเหตุ : </t>
    </r>
    <r>
      <rPr>
        <sz val="16"/>
        <rFont val="TH SarabunPSK"/>
        <family val="2"/>
      </rPr>
      <t xml:space="preserve">     ยอดเบิกจ่าย ครั้งนี้จำนวน 7 โครงการ รวมเป็นเงินทั้งสิ้น  </t>
    </r>
  </si>
  <si>
    <r>
      <rPr>
        <b/>
        <sz val="16"/>
        <rFont val="TH SarabunPSK"/>
        <family val="2"/>
      </rPr>
      <t xml:space="preserve">หมายเหตุ : </t>
    </r>
    <r>
      <rPr>
        <sz val="16"/>
        <rFont val="TH SarabunPSK"/>
        <family val="2"/>
      </rPr>
      <t xml:space="preserve">     ยอดเบิกจ่าย ครั้งนี้จำนวน 1 โครงการ รวมเป็นเงินทั้งสิ้น  </t>
    </r>
  </si>
  <si>
    <t>บาท (เจ็ดแสนแปดหมื่นสองพันหนึ่งร้อยแปดสิบสี่บาทถ้วน)</t>
  </si>
  <si>
    <t>อนุมัติเมื่อการประชุมคณะกรรมการประจำสถาบันวิจัยพุทธศาสตร์ ครั้งที่ 3/2558 วันที่ 24 พฤศจิกายน พ.ศ. 2558</t>
  </si>
  <si>
    <t xml:space="preserve">บัญชีแนบท้ายขออนุมัติเบิกเงินอุดหนุนงานวิจัย  งวดที่ 2  งปม. 2562 </t>
  </si>
  <si>
    <t>บาท (เจ็ดแสนหนึ่งหมื่นเจ็ดร้อยสี่สิบหกบาทถ้วน)</t>
  </si>
  <si>
    <t xml:space="preserve">งวดที่ 1 เบิก </t>
  </si>
  <si>
    <t>6107/405</t>
  </si>
  <si>
    <t>8 ธค 61</t>
  </si>
  <si>
    <t>7-610274</t>
  </si>
  <si>
    <t>7-610275</t>
  </si>
  <si>
    <t>7835</t>
  </si>
  <si>
    <t>อนุมัติ 20 ธค 61</t>
  </si>
  <si>
    <t>เบิกเงินวิจัยงวดที่ 1   พระมหาสังคม ช่างเหล็ก  ว051/62</t>
  </si>
  <si>
    <t>สาธารณูปโภค (10%)</t>
  </si>
  <si>
    <t>ทุนวิจัย (40%)</t>
  </si>
  <si>
    <t>6107/403</t>
  </si>
  <si>
    <t>7836</t>
  </si>
  <si>
    <t>7837</t>
  </si>
  <si>
    <t>7-610276</t>
  </si>
  <si>
    <t>นายวรวัฒน์ ราชิวงศ์ ว047/2562</t>
  </si>
  <si>
    <t>พระมหาคำพันธ์ ปภากโร (ภาคสิม)  ว046/2562</t>
  </si>
  <si>
    <t>พระใบฎีกาสุพจน์      ตปสีโล (เกษนคร)  ว055/2562</t>
  </si>
  <si>
    <t>นายรุ่งสุริยา หอมวัน  ว045/2562</t>
  </si>
  <si>
    <t>นางสาวชยาภรณ์      สุขประเสริฐ  ว054/2562</t>
  </si>
  <si>
    <t>พระวิชาญ มวลทอง  ว053/2562</t>
  </si>
  <si>
    <t>พระมหาสุริยัน อุตฺตโร (บึงทะเล) ว044/2562</t>
  </si>
  <si>
    <t xml:space="preserve">เบิกเงินวิจัยงวดที่ 1  จำนวน ๗ โครงการ  </t>
  </si>
  <si>
    <t>6107/404</t>
  </si>
  <si>
    <t xml:space="preserve">เบิกเงินวิจัยงวดที่ 1  จำนวน 8 โครงการ  </t>
  </si>
  <si>
    <t>นายชัยภัทร ปทุมทา  ว062/2562</t>
  </si>
  <si>
    <t>นายสุวิน ทองปั้น  ว058/2562</t>
  </si>
  <si>
    <t>นายปัญญา คล้ายเดช  ว059/2562</t>
  </si>
  <si>
    <t>นายจักรพรรณ วงศ์   พรพวัณ  ว060/2562</t>
  </si>
  <si>
    <t>พระมหาปพน กตสาโร (แสงย้อย)  ว061/2562</t>
  </si>
  <si>
    <t>นายชาญชัย ฮวดศรี  ว056/2562</t>
  </si>
  <si>
    <t>นายนิเทศ สนั่นนารี  ว063/2562</t>
  </si>
  <si>
    <t>นายภูษิต ปุลันรัมย์  ว052/2562</t>
  </si>
  <si>
    <t>อนุมัติ 24 ธค 61</t>
  </si>
  <si>
    <t>6107/399</t>
  </si>
  <si>
    <t>3 ธค 61</t>
  </si>
  <si>
    <t>7782</t>
  </si>
  <si>
    <t>7-610266</t>
  </si>
  <si>
    <t>พระครูสิริบรมธาตุพิทักษ์ (อาทิตย์ รสหวาน)  ว026/2562</t>
  </si>
  <si>
    <t>นายเยื้อง ปั้นเหน่งเพ็ชร์  ว022/2562</t>
  </si>
  <si>
    <t>พระครูสมุห์วัลลภ ทาอินทร์  ว018/2562</t>
  </si>
  <si>
    <t>พระครูสิริบรมธาตุพิทักษ์ (อาทิตย์ รสหวาน)  ว017/2562</t>
  </si>
  <si>
    <t>นายภัชรบถ ฤทธิ์เต็ม  ว027/2562</t>
  </si>
  <si>
    <t>นายมานิตย์ โกวฤทธิ์  ว030/2562</t>
  </si>
  <si>
    <t>พระครูวิโชติสิกขกิจ, ดร. (ณรงค์ เด่นประเสริฐ)  ว035/2562</t>
  </si>
  <si>
    <t>พระครูสิริรัตนานุวัตร (ทวี อ่อนปัสสา), รศ.ดร.  ว014/2562</t>
  </si>
  <si>
    <t>6107/398</t>
  </si>
  <si>
    <t>7779</t>
  </si>
  <si>
    <t>7-610267</t>
  </si>
  <si>
    <t>นายขจรเดช หนิ้วหยิ่น  ว029/2562</t>
  </si>
  <si>
    <t>นายนเรศร์ บุญเลิศ  ว028/2562</t>
  </si>
  <si>
    <t>พระครูวิมลศิลปกิจ (เรืองฤทธิ์ แก้วเปียง)  ว020/2562</t>
  </si>
  <si>
    <t>พระครูวิมลศิลปกิจ (เรืองฤทธิ์ แก้วเปียง)   ว015/2562</t>
  </si>
  <si>
    <t>พระครูสุธีสุตสุนทร (สมพงษ์ พอกพูน)  ว019/2562</t>
  </si>
  <si>
    <t>นายมานิตย์ กันทะสัก  ว004/2562</t>
  </si>
  <si>
    <t>นายมานิตย์ กันทะสัก  ว021/2562</t>
  </si>
  <si>
    <t>นายทรงเดช ทิพย์ทอง ว032/2562</t>
  </si>
  <si>
    <t>6107/397</t>
  </si>
  <si>
    <t>7781</t>
  </si>
  <si>
    <t>7-6102XXX</t>
  </si>
  <si>
    <t xml:space="preserve">เบิกเงินวิจัยงวดที่ 1  จำนวน 9 โครงการ  </t>
  </si>
  <si>
    <t>นายศิลาวัฒน์ ชัยวงศ์  ว016/2562</t>
  </si>
  <si>
    <t>พระสุชาติ จนฺทสโร (สายโรจน์)  ว012/2562</t>
  </si>
  <si>
    <t>นายสิทธิชัย  อุ่นสวน  ว025/2562</t>
  </si>
  <si>
    <t>นายสมคิด นันต๊ะ  ว034/2562</t>
  </si>
  <si>
    <t>นายวันชัย พลเมืองดี  ว033/2562</t>
  </si>
  <si>
    <t>พระครูสังฆรักษ์บุญเสริม ศรีทา  ว024/2562</t>
  </si>
  <si>
    <t>นางสาวธาดา เจริญกุศล  ว023/2562</t>
  </si>
  <si>
    <t>นางสาวปิยฉัตร ดีสุวรรณ  ว031/2562</t>
  </si>
  <si>
    <t>นางพูนทรัพย์ เกตุวีระพงศ์  ว013/2562</t>
  </si>
  <si>
    <t>6107/396</t>
  </si>
  <si>
    <t>7783</t>
  </si>
  <si>
    <t xml:space="preserve">เบิกเงินวิจัยงวดที่ 1  จำนวน 2 โครงการ  </t>
  </si>
  <si>
    <t>พระครูสุจิตกิตติวัฒน์ (กิตติ สร้อยมาลา) ว008/2562</t>
  </si>
  <si>
    <t>นางสาวชญาน์นันท์  อัศวธรรมานนท์ ว011/62</t>
  </si>
  <si>
    <t>6107/395</t>
  </si>
  <si>
    <t>7780</t>
  </si>
  <si>
    <t xml:space="preserve">เบิกเงินวิจัยงวดที่ 1  จำนวน 5 โครงการ  </t>
  </si>
  <si>
    <t>นายสิรภพ สวนดง  ว050/2562</t>
  </si>
  <si>
    <t>นายชุติพนธ์ วงษ์อมรวิทย์  ว043/2562</t>
  </si>
  <si>
    <t>พระครูภัทรจิตตาภรณ์ (ประสิทธิ์ ศรีสว่างค์) ว048/2562</t>
  </si>
  <si>
    <t>พ.ต.ท.ชุมพล เพ็งศิริ  ว049/2562</t>
  </si>
  <si>
    <t>พระสุภวิชญ์ ปภสฺสโร (วิราม) ว057/2562</t>
  </si>
  <si>
    <t>วิทยาลัยสงฆ์  ศรีสะเกษ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</si>
  <si>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   รวมยอดที่เบิกในครั้งใน  1 โครงการ  รวมเป็นเงินจำนวน  </t>
    </r>
  </si>
  <si>
    <t>บาท  (หกหมื่นเจ็ดพันห้าร้อยบาทถ้วน)</t>
  </si>
  <si>
    <t xml:space="preserve"> (นายสุรัตน์  คำโสภา)</t>
  </si>
  <si>
    <t>บาท  (แปดหมื่นหนึ่งพันบาทถ้วน)</t>
  </si>
  <si>
    <t>บาท  (เก้าหมื่นสามพันเก้าร้อยหกสิบบาทถ้วน)</t>
  </si>
  <si>
    <t>บาท  (หนึ่งแสนสี่หมื่นสี่ร้อยบาทถ้วน)</t>
  </si>
  <si>
    <t>บาท  (หนึ่งแสนสามหมื่นห้าพันบาทถ้วน)</t>
  </si>
  <si>
    <t>บาท  (หนึ่งแสนหนึ่งหมื่นเก้าพันสามร้อยสี่สิบบาทถ้วน)</t>
  </si>
  <si>
    <t xml:space="preserve">เบิกเงินวิจัยงวดที่ 2 พระครูโกศลศาสนวงศ์ (เสือน มนตรีวงษ์) </t>
  </si>
  <si>
    <t>6107/91</t>
  </si>
  <si>
    <t>11 มีค 62</t>
  </si>
  <si>
    <t>1689</t>
  </si>
  <si>
    <t>อนุมัติ 25  มีค 62</t>
  </si>
  <si>
    <t>6107/92</t>
  </si>
  <si>
    <t>6107/93</t>
  </si>
  <si>
    <t>1688</t>
  </si>
  <si>
    <t>1687</t>
  </si>
  <si>
    <t>เบิกเงินวิจัยงวดที่ 2 นายประสิทธิ ศรีสมุทร</t>
  </si>
  <si>
    <t>เบิกเงินวิจัยงวดที่ 2 นายสุทัศน์ ประทุมแก้ว</t>
  </si>
  <si>
    <t>บาท  (หกหมื่นเก้าพันเก้าร้อยแปดสิบสี่บาทถ้วน)</t>
  </si>
  <si>
    <t>พระมหาสุภวิชญ์ ปภสฺสโร (วิราม)</t>
  </si>
  <si>
    <t>ธนาคาร/สาขา</t>
  </si>
  <si>
    <t>TMB/น่าน</t>
  </si>
  <si>
    <t>ธนาคาร/ สาขา</t>
  </si>
  <si>
    <t>TMB/ถนนพรหมราช-อุบลราชธานี</t>
  </si>
  <si>
    <t>บาท  (แปดหมื่นแปดพันหกร้อยหกสิบแปดบาทถ้วน)</t>
  </si>
  <si>
    <t>พระใบฎีกาสุพจน์     ตปสีโล (เกษนคร)</t>
  </si>
  <si>
    <t>TMB/ แพร่</t>
  </si>
  <si>
    <t>TMB/อุบลราชธานี</t>
  </si>
  <si>
    <t>บาท  (แปดหมื่นเก้าพันสองร้อยสามสิบห้าบาทถ้วน)</t>
  </si>
  <si>
    <t>บาท  (หนึ่งแสนแปดพันบาทถ้วน)</t>
  </si>
  <si>
    <t>TMB/เขียงราย</t>
  </si>
  <si>
    <t>บาท  (หนึ่งแสนหกหมื่นสี่พันเจ็ดร้อยบาทถ้วน)</t>
  </si>
  <si>
    <t>TMB/เซ็นทรัลพลาซา เชียงใหม่ แอร์พอร์ต</t>
  </si>
  <si>
    <t>TMB/โรบินสัน สุรินทร์</t>
  </si>
  <si>
    <t>บาท  (แปดหมื่นสองพันสองร้อยหกสิบเก้าบาทถ้วน)</t>
  </si>
  <si>
    <t>TMB/เพชรบุรี</t>
  </si>
  <si>
    <t>บาท  (สี่หมื่นห้าร้อยบาทถ้วน)</t>
  </si>
  <si>
    <t>TMB/เชียงราย</t>
  </si>
  <si>
    <t>TMB / เชียงราย</t>
  </si>
  <si>
    <t>บาท  (หนึ่งแสนสองหมื่นหนึ่งพันห้าร้อยบาทถ้วน)</t>
  </si>
  <si>
    <t>เบิกเงินวิจัยงวดที่ 2 นางสาวธาดา เจริญกุศล</t>
  </si>
  <si>
    <t>เบิกเงินวิจัยงวดที่ 2 พระครูสุจิตกิตติวัฒน์ (กิตติ สร้อยมาลา)</t>
  </si>
  <si>
    <t>เบิกเงินวิจัยงวดที่ 2 นายสิรภพ สวนดง</t>
  </si>
  <si>
    <t>เบิกเงินวิจัยงวดที่ 2 นายวันชัย พลเมืองดี</t>
  </si>
  <si>
    <t>6107/104</t>
  </si>
  <si>
    <t>6107/103</t>
  </si>
  <si>
    <t>6107/100</t>
  </si>
  <si>
    <t>6107/102</t>
  </si>
  <si>
    <t>21 มีค 62</t>
  </si>
  <si>
    <t>1926</t>
  </si>
  <si>
    <t>1927</t>
  </si>
  <si>
    <t>1928</t>
  </si>
  <si>
    <t>1929</t>
  </si>
  <si>
    <t>อนุมัติ 3  เมษายน 2562</t>
  </si>
  <si>
    <t>บาท  (เจ็ดหมื่นสี่ร้อยสี่สิบสามบาทถ้วน)</t>
  </si>
  <si>
    <t>บาท  (สี่หมื่นสามพันสองร้อยบาทถ้วน)</t>
  </si>
  <si>
    <t>บาท  (หนึ่งแสนแปดหมื่นเก้าพันบาทถ้วน)</t>
  </si>
  <si>
    <t>งวด 2</t>
  </si>
  <si>
    <t xml:space="preserve">  (นายสุรัตน์  คำโสภา)</t>
  </si>
  <si>
    <t xml:space="preserve"> (นายธนันท์รัฐ  ประเสริฐศิลป์)</t>
  </si>
  <si>
    <t>TMB/แพร่</t>
  </si>
  <si>
    <t>นางสาวปิยฉัตร          ดีสุวรรณ</t>
  </si>
  <si>
    <t>บาท  (หนึ่งแสนสี่หมื่นสองพันห้าร้อยหกสิบบาทถ้วน)</t>
  </si>
  <si>
    <t>TMB/ลำปาง</t>
  </si>
  <si>
    <t>TMB/บุรีรัมย์</t>
  </si>
  <si>
    <t>บาท  (สี่หมื่นหนึ่งพันสี่สิบบาทถ้วน)</t>
  </si>
  <si>
    <t>บาท  (ห้าหมื่นสี่พันบาทถ้วน)</t>
  </si>
  <si>
    <t>TMB/ ถนนศรีจันทร์-ขอนแก่น</t>
  </si>
  <si>
    <t>บาท  (หนึ่งแสนหนึ่งพันสองร้อยห้าสิบบาทถ้วน)</t>
  </si>
  <si>
    <t>TMB/ แฟรี่พลาซ่า ขอนแก่น</t>
  </si>
  <si>
    <t>บาท  (เจ็ดหมื่นหนึ่งพันห้าร้อยห้าสิบบาทถ้วน)</t>
  </si>
  <si>
    <t>TMB/ ขอนแก่น</t>
  </si>
  <si>
    <r>
      <t xml:space="preserve">พระมหาปพน </t>
    </r>
    <r>
      <rPr>
        <sz val="15"/>
        <color theme="1"/>
        <rFont val="TH SarabunPSK"/>
        <family val="2"/>
      </rPr>
      <t>กตสาโร</t>
    </r>
    <r>
      <rPr>
        <sz val="16"/>
        <color theme="1"/>
        <rFont val="TH SarabunPSK"/>
        <family val="2"/>
      </rPr>
      <t xml:space="preserve"> (แสงย้อย)</t>
    </r>
  </si>
  <si>
    <t>TMB/บ้านแอนด์บียอนด์ ขอนแก่น</t>
  </si>
  <si>
    <t>รองผู้อำนวยการสถาบันวิจัยพุทธศาสตร์</t>
  </si>
  <si>
    <t>รับรองตามนี้</t>
  </si>
  <si>
    <t>TMB/ปักธงชัย</t>
  </si>
  <si>
    <t>TMB/ เชียงราย</t>
  </si>
  <si>
    <t>บาท  (แปดหมื่นเก้าพันหกร้อยสี่สิบบาทถ้วน)</t>
  </si>
  <si>
    <t>บาท  (เก้าหมื่นหนึ่งพันแปดร้อยบาทถ้วน)</t>
  </si>
  <si>
    <t>เบิกเงินวิจัยงวดที่ 2  นางสาวปิยฉัตร ดีสุวรรณ  ว031/2562</t>
  </si>
  <si>
    <t>6107/195</t>
  </si>
  <si>
    <t>10 พค 62</t>
  </si>
  <si>
    <t>3271</t>
  </si>
  <si>
    <t>7-620239</t>
  </si>
  <si>
    <t>อนุมัติ 15 มิย. 2562</t>
  </si>
  <si>
    <t>6107/202</t>
  </si>
  <si>
    <t>29 พค 62</t>
  </si>
  <si>
    <t>3276</t>
  </si>
  <si>
    <t>7-620243</t>
  </si>
  <si>
    <t>6107/203</t>
  </si>
  <si>
    <t>3277</t>
  </si>
  <si>
    <t>7-620244</t>
  </si>
  <si>
    <t>6107/204</t>
  </si>
  <si>
    <t>3278</t>
  </si>
  <si>
    <t>6107/206</t>
  </si>
  <si>
    <t>3280</t>
  </si>
  <si>
    <t>7-620246</t>
  </si>
  <si>
    <t>6107/201</t>
  </si>
  <si>
    <t>3275</t>
  </si>
  <si>
    <t>7-620241</t>
  </si>
  <si>
    <t>6107/200</t>
  </si>
  <si>
    <t>22 พค 62</t>
  </si>
  <si>
    <t>3273</t>
  </si>
  <si>
    <t>7-620240</t>
  </si>
  <si>
    <t>6107/205</t>
  </si>
  <si>
    <t>3279</t>
  </si>
  <si>
    <t>7-620245</t>
  </si>
  <si>
    <t>เลขที่</t>
  </si>
  <si>
    <t>ว - ด - ป</t>
  </si>
  <si>
    <t>เรื่อง</t>
  </si>
  <si>
    <t>อนุมัติ</t>
  </si>
  <si>
    <t>ยอดเบิก</t>
  </si>
  <si>
    <t>ปรับ</t>
  </si>
  <si>
    <t>ส่งการเงินเพื่อโอน</t>
  </si>
  <si>
    <t>26 มิย. 62</t>
  </si>
  <si>
    <t>18 กค 62</t>
  </si>
  <si>
    <t>19 กค 62</t>
  </si>
  <si>
    <t>เบิกเงินอุดหนุนวิจัย ง.2  นายสมคิด นันต๊ะ    ว.034/62</t>
  </si>
  <si>
    <t>8007/278</t>
  </si>
  <si>
    <t>TMB/พิษณุโลก</t>
  </si>
  <si>
    <t>วส. เชียงราย</t>
  </si>
  <si>
    <t>TMB/ เซ็นทรัลพลาซา เชียงราย</t>
  </si>
  <si>
    <t>บาท  (สองแสนเจ็ดพันเก้าร้อยบาทถ้วน)</t>
  </si>
  <si>
    <t>TMB/ เดอะมอลล์ บางกะปิ</t>
  </si>
  <si>
    <t>บาท  (สองหมื่นเก้าพันเจ็ดร้อยบาทถ้วน)</t>
  </si>
  <si>
    <t>บาท  (หกหมื่นแปดพันหนึ่งร้อยสี่สิบแปดบาทถ้วน)</t>
  </si>
  <si>
    <t>พระมหาคำพันธ์       ปภากโร (ภาคสิม)</t>
  </si>
  <si>
    <t>พระมหาคำพันธ์          ปภากโร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</si>
</sst>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[$-107041E]d\ mmmm\ yyyy;@"/>
    <numFmt numFmtId="188" formatCode="000\-0\-00000\-0"/>
    <numFmt numFmtId="189" formatCode="0000000000000"/>
    <numFmt numFmtId="190" formatCode="0\ 0000\ 00000\ 00\ 0"/>
    <numFmt numFmtId="191" formatCode="_-* #,##0.000_-;\-* #,##0.000_-;_-* &quot;-&quot;??_-;_-@_-"/>
  </numFmts>
  <fonts count="29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17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sz val="14"/>
      <color theme="1"/>
      <name val="TH SarabunPSK"/>
      <family val="2"/>
    </font>
    <font>
      <b/>
      <sz val="9"/>
      <color indexed="81"/>
      <name val="Tahoma"/>
      <family val="2"/>
    </font>
    <font>
      <b/>
      <sz val="14"/>
      <name val="TH SarabunPSK"/>
      <family val="2"/>
    </font>
    <font>
      <b/>
      <u val="doubleAccounting"/>
      <sz val="15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sz val="9"/>
      <color indexed="81"/>
      <name val="Tahoma"/>
      <family val="2"/>
    </font>
    <font>
      <sz val="16"/>
      <name val="Cordia New"/>
      <family val="2"/>
    </font>
    <font>
      <b/>
      <sz val="18"/>
      <name val="TH SarabunPSK"/>
      <family val="2"/>
    </font>
    <font>
      <b/>
      <sz val="15"/>
      <color rgb="FFFF0000"/>
      <name val="TH SarabunPSK"/>
      <family val="2"/>
    </font>
    <font>
      <u/>
      <sz val="15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TH SarabunPSK"/>
      <family val="2"/>
    </font>
    <font>
      <b/>
      <u val="singleAccounting"/>
      <sz val="16"/>
      <name val="TH SarabunPSK"/>
      <family val="2"/>
    </font>
    <font>
      <u val="singleAccounting"/>
      <sz val="16"/>
      <name val="TH SarabunPSK"/>
      <family val="2"/>
    </font>
    <font>
      <b/>
      <sz val="9"/>
      <color indexed="81"/>
      <name val="Tahoma"/>
      <charset val="22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616">
    <xf numFmtId="0" fontId="0" fillId="0" borderId="0" xfId="0"/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43" fontId="5" fillId="0" borderId="2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 shrinkToFit="1"/>
    </xf>
    <xf numFmtId="49" fontId="5" fillId="0" borderId="2" xfId="1" applyNumberFormat="1" applyFont="1" applyBorder="1" applyAlignment="1">
      <alignment horizontal="center" vertical="center" shrinkToFit="1"/>
    </xf>
    <xf numFmtId="43" fontId="5" fillId="0" borderId="2" xfId="1" applyNumberFormat="1" applyFont="1" applyBorder="1" applyAlignment="1">
      <alignment horizontal="center" vertical="center"/>
    </xf>
    <xf numFmtId="188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shrinkToFit="1"/>
    </xf>
    <xf numFmtId="43" fontId="6" fillId="0" borderId="0" xfId="0" applyNumberFormat="1" applyFont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188" fontId="6" fillId="0" borderId="0" xfId="0" applyNumberFormat="1" applyFont="1" applyAlignment="1">
      <alignment horizontal="center" vertical="center"/>
    </xf>
    <xf numFmtId="189" fontId="8" fillId="0" borderId="2" xfId="1" applyNumberFormat="1" applyFont="1" applyBorder="1" applyAlignment="1">
      <alignment horizontal="center" vertical="center" shrinkToFit="1"/>
    </xf>
    <xf numFmtId="189" fontId="9" fillId="0" borderId="0" xfId="0" applyNumberFormat="1" applyFont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left" vertical="center"/>
    </xf>
    <xf numFmtId="188" fontId="10" fillId="0" borderId="1" xfId="1" applyNumberFormat="1" applyFont="1" applyFill="1" applyBorder="1" applyAlignment="1">
      <alignment horizontal="left" vertical="center"/>
    </xf>
    <xf numFmtId="188" fontId="10" fillId="0" borderId="1" xfId="0" applyNumberFormat="1" applyFont="1" applyFill="1" applyBorder="1" applyAlignment="1">
      <alignment horizontal="left" vertical="center"/>
    </xf>
    <xf numFmtId="43" fontId="11" fillId="0" borderId="1" xfId="1" applyFont="1" applyFill="1" applyBorder="1" applyAlignment="1">
      <alignment horizontal="left" vertical="center"/>
    </xf>
    <xf numFmtId="43" fontId="10" fillId="0" borderId="0" xfId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3" fontId="9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left" vertical="center"/>
    </xf>
    <xf numFmtId="187" fontId="10" fillId="0" borderId="2" xfId="0" applyNumberFormat="1" applyFont="1" applyFill="1" applyBorder="1" applyAlignment="1">
      <alignment horizontal="left" vertical="center"/>
    </xf>
    <xf numFmtId="43" fontId="10" fillId="0" borderId="1" xfId="1" applyFont="1" applyFill="1" applyBorder="1" applyAlignment="1">
      <alignment horizontal="left" vertical="center"/>
    </xf>
    <xf numFmtId="43" fontId="10" fillId="0" borderId="1" xfId="0" applyNumberFormat="1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89" fontId="10" fillId="0" borderId="1" xfId="1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1" applyNumberFormat="1" applyFont="1" applyFill="1" applyBorder="1" applyAlignment="1">
      <alignment horizontal="left" vertical="center"/>
    </xf>
    <xf numFmtId="187" fontId="10" fillId="0" borderId="1" xfId="0" applyNumberFormat="1" applyFont="1" applyFill="1" applyBorder="1" applyAlignment="1">
      <alignment horizontal="left" vertical="center"/>
    </xf>
    <xf numFmtId="0" fontId="11" fillId="0" borderId="0" xfId="1" applyNumberFormat="1" applyFont="1" applyFill="1" applyBorder="1" applyAlignment="1">
      <alignment horizontal="left" vertical="center"/>
    </xf>
    <xf numFmtId="49" fontId="11" fillId="0" borderId="0" xfId="1" applyNumberFormat="1" applyFont="1" applyFill="1" applyBorder="1" applyAlignment="1">
      <alignment horizontal="left" vertical="center"/>
    </xf>
    <xf numFmtId="188" fontId="11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189" fontId="10" fillId="0" borderId="0" xfId="0" applyNumberFormat="1" applyFont="1" applyFill="1" applyAlignment="1">
      <alignment horizontal="left" vertical="center"/>
    </xf>
    <xf numFmtId="188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43" fontId="10" fillId="0" borderId="0" xfId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88" fontId="12" fillId="0" borderId="1" xfId="1" applyNumberFormat="1" applyFont="1" applyFill="1" applyBorder="1" applyAlignment="1">
      <alignment horizontal="center" vertical="center"/>
    </xf>
    <xf numFmtId="188" fontId="12" fillId="0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188" fontId="10" fillId="0" borderId="0" xfId="0" applyNumberFormat="1" applyFont="1" applyFill="1" applyAlignment="1">
      <alignment horizontal="center" vertical="center"/>
    </xf>
    <xf numFmtId="188" fontId="11" fillId="0" borderId="4" xfId="0" applyNumberFormat="1" applyFont="1" applyFill="1" applyBorder="1" applyAlignment="1">
      <alignment horizontal="center" vertical="center"/>
    </xf>
    <xf numFmtId="188" fontId="11" fillId="0" borderId="3" xfId="0" applyNumberFormat="1" applyFont="1" applyFill="1" applyBorder="1" applyAlignment="1">
      <alignment horizontal="center" vertical="center"/>
    </xf>
    <xf numFmtId="188" fontId="11" fillId="0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3" fontId="11" fillId="0" borderId="1" xfId="1" applyFont="1" applyFill="1" applyBorder="1" applyAlignment="1">
      <alignment vertical="center"/>
    </xf>
    <xf numFmtId="0" fontId="11" fillId="0" borderId="1" xfId="1" applyNumberFormat="1" applyFont="1" applyFill="1" applyBorder="1" applyAlignment="1">
      <alignment vertical="center"/>
    </xf>
    <xf numFmtId="49" fontId="11" fillId="0" borderId="1" xfId="1" applyNumberFormat="1" applyFont="1" applyFill="1" applyBorder="1" applyAlignment="1">
      <alignment vertical="center"/>
    </xf>
    <xf numFmtId="188" fontId="11" fillId="0" borderId="1" xfId="0" applyNumberFormat="1" applyFont="1" applyFill="1" applyBorder="1" applyAlignment="1">
      <alignment vertical="center"/>
    </xf>
    <xf numFmtId="43" fontId="11" fillId="0" borderId="7" xfId="1" applyFont="1" applyFill="1" applyBorder="1" applyAlignment="1">
      <alignment horizontal="center" vertical="center"/>
    </xf>
    <xf numFmtId="0" fontId="11" fillId="0" borderId="7" xfId="1" applyNumberFormat="1" applyFont="1" applyFill="1" applyBorder="1" applyAlignment="1">
      <alignment horizontal="center" vertical="center"/>
    </xf>
    <xf numFmtId="49" fontId="11" fillId="0" borderId="7" xfId="1" applyNumberFormat="1" applyFont="1" applyFill="1" applyBorder="1" applyAlignment="1">
      <alignment horizontal="center" vertical="center"/>
    </xf>
    <xf numFmtId="188" fontId="11" fillId="0" borderId="7" xfId="0" applyNumberFormat="1" applyFont="1" applyFill="1" applyBorder="1" applyAlignment="1">
      <alignment horizontal="center" vertical="center"/>
    </xf>
    <xf numFmtId="188" fontId="11" fillId="0" borderId="1" xfId="0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3" fontId="11" fillId="0" borderId="2" xfId="1" applyFont="1" applyFill="1" applyBorder="1" applyAlignment="1">
      <alignment horizontal="center" vertical="center"/>
    </xf>
    <xf numFmtId="43" fontId="11" fillId="0" borderId="9" xfId="1" applyFont="1" applyFill="1" applyBorder="1" applyAlignment="1">
      <alignment horizontal="center" vertical="center"/>
    </xf>
    <xf numFmtId="189" fontId="11" fillId="0" borderId="7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189" fontId="11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187" fontId="10" fillId="0" borderId="1" xfId="0" applyNumberFormat="1" applyFont="1" applyFill="1" applyBorder="1" applyAlignment="1">
      <alignment vertical="center"/>
    </xf>
    <xf numFmtId="189" fontId="11" fillId="0" borderId="0" xfId="1" applyNumberFormat="1" applyFont="1" applyFill="1" applyBorder="1" applyAlignment="1">
      <alignment horizontal="left" vertical="center"/>
    </xf>
    <xf numFmtId="43" fontId="4" fillId="0" borderId="0" xfId="1" applyFont="1" applyFill="1" applyAlignment="1"/>
    <xf numFmtId="0" fontId="6" fillId="0" borderId="0" xfId="0" applyFont="1" applyAlignment="1">
      <alignment horizontal="center" vertical="center" shrinkToFit="1"/>
    </xf>
    <xf numFmtId="187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187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right"/>
    </xf>
    <xf numFmtId="43" fontId="4" fillId="0" borderId="0" xfId="1" applyFont="1" applyFill="1"/>
    <xf numFmtId="0" fontId="4" fillId="0" borderId="10" xfId="0" applyFont="1" applyFill="1" applyBorder="1"/>
    <xf numFmtId="43" fontId="6" fillId="0" borderId="0" xfId="1" applyFont="1" applyFill="1" applyBorder="1" applyAlignment="1">
      <alignment horizontal="center" vertical="center"/>
    </xf>
    <xf numFmtId="0" fontId="4" fillId="0" borderId="0" xfId="0" applyFont="1" applyFill="1" applyBorder="1"/>
    <xf numFmtId="43" fontId="5" fillId="0" borderId="0" xfId="1" applyFont="1" applyFill="1" applyBorder="1" applyAlignment="1">
      <alignment horizontal="center" vertical="center"/>
    </xf>
    <xf numFmtId="43" fontId="4" fillId="0" borderId="0" xfId="1" applyFont="1" applyFill="1" applyBorder="1"/>
    <xf numFmtId="43" fontId="5" fillId="0" borderId="2" xfId="1" applyNumberFormat="1" applyFont="1" applyBorder="1" applyAlignment="1">
      <alignment horizontal="center" vertical="center" wrapText="1"/>
    </xf>
    <xf numFmtId="190" fontId="9" fillId="0" borderId="1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left" vertical="center" shrinkToFit="1"/>
    </xf>
    <xf numFmtId="188" fontId="9" fillId="0" borderId="1" xfId="0" applyNumberFormat="1" applyFont="1" applyBorder="1" applyAlignment="1">
      <alignment horizontal="center" vertical="center"/>
    </xf>
    <xf numFmtId="191" fontId="5" fillId="0" borderId="0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/>
    </xf>
    <xf numFmtId="187" fontId="9" fillId="0" borderId="1" xfId="0" applyNumberFormat="1" applyFont="1" applyBorder="1" applyAlignment="1">
      <alignment vertical="center" shrinkToFit="1"/>
    </xf>
    <xf numFmtId="187" fontId="9" fillId="0" borderId="1" xfId="0" applyNumberFormat="1" applyFont="1" applyBorder="1" applyAlignment="1">
      <alignment vertical="center" wrapText="1" shrinkToFit="1"/>
    </xf>
    <xf numFmtId="43" fontId="9" fillId="0" borderId="17" xfId="1" applyFont="1" applyBorder="1" applyAlignment="1">
      <alignment horizontal="center" vertical="center"/>
    </xf>
    <xf numFmtId="43" fontId="8" fillId="0" borderId="17" xfId="1" applyFont="1" applyBorder="1" applyAlignment="1">
      <alignment horizontal="center" vertical="center"/>
    </xf>
    <xf numFmtId="43" fontId="5" fillId="0" borderId="17" xfId="1" applyFont="1" applyBorder="1" applyAlignment="1">
      <alignment horizontal="center" vertical="center"/>
    </xf>
    <xf numFmtId="43" fontId="5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43" fontId="11" fillId="0" borderId="5" xfId="1" applyFont="1" applyFill="1" applyBorder="1" applyAlignment="1">
      <alignment horizontal="center" vertical="center"/>
    </xf>
    <xf numFmtId="43" fontId="3" fillId="0" borderId="18" xfId="1" applyFont="1" applyFill="1" applyBorder="1" applyAlignment="1"/>
    <xf numFmtId="0" fontId="10" fillId="2" borderId="1" xfId="0" applyFont="1" applyFill="1" applyBorder="1" applyAlignment="1">
      <alignment horizontal="left" vertical="center"/>
    </xf>
    <xf numFmtId="0" fontId="10" fillId="2" borderId="1" xfId="1" applyNumberFormat="1" applyFont="1" applyFill="1" applyBorder="1" applyAlignment="1">
      <alignment horizontal="left" vertical="center"/>
    </xf>
    <xf numFmtId="189" fontId="10" fillId="2" borderId="1" xfId="1" applyNumberFormat="1" applyFont="1" applyFill="1" applyBorder="1" applyAlignment="1">
      <alignment horizontal="left" vertical="center"/>
    </xf>
    <xf numFmtId="43" fontId="11" fillId="0" borderId="5" xfId="1" applyFont="1" applyFill="1" applyBorder="1" applyAlignment="1">
      <alignment horizontal="center" vertical="center"/>
    </xf>
    <xf numFmtId="43" fontId="10" fillId="0" borderId="0" xfId="0" applyNumberFormat="1" applyFont="1" applyFill="1" applyAlignment="1">
      <alignment horizontal="left" vertical="center"/>
    </xf>
    <xf numFmtId="187" fontId="10" fillId="2" borderId="1" xfId="0" applyNumberFormat="1" applyFont="1" applyFill="1" applyBorder="1" applyAlignment="1">
      <alignment horizontal="left" vertical="center"/>
    </xf>
    <xf numFmtId="43" fontId="10" fillId="2" borderId="1" xfId="0" applyNumberFormat="1" applyFont="1" applyFill="1" applyBorder="1" applyAlignment="1">
      <alignment horizontal="left" vertical="center"/>
    </xf>
    <xf numFmtId="188" fontId="10" fillId="2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43" fontId="6" fillId="0" borderId="19" xfId="1" applyFont="1" applyBorder="1" applyAlignment="1">
      <alignment horizontal="center" vertical="center"/>
    </xf>
    <xf numFmtId="43" fontId="6" fillId="0" borderId="19" xfId="0" applyNumberFormat="1" applyFont="1" applyBorder="1" applyAlignment="1">
      <alignment horizontal="center" vertical="center"/>
    </xf>
    <xf numFmtId="187" fontId="9" fillId="0" borderId="19" xfId="0" applyNumberFormat="1" applyFont="1" applyFill="1" applyBorder="1" applyAlignment="1">
      <alignment horizontal="left" vertical="center" shrinkToFit="1"/>
    </xf>
    <xf numFmtId="0" fontId="5" fillId="0" borderId="20" xfId="0" applyFont="1" applyBorder="1" applyAlignment="1" applyProtection="1">
      <alignment horizontal="center" vertical="center"/>
      <protection locked="0"/>
    </xf>
    <xf numFmtId="43" fontId="8" fillId="0" borderId="20" xfId="1" applyFont="1" applyBorder="1" applyAlignment="1">
      <alignment horizontal="center" vertical="center"/>
    </xf>
    <xf numFmtId="43" fontId="6" fillId="0" borderId="20" xfId="1" applyFont="1" applyBorder="1" applyAlignment="1">
      <alignment horizontal="center" vertical="center"/>
    </xf>
    <xf numFmtId="43" fontId="6" fillId="0" borderId="20" xfId="0" applyNumberFormat="1" applyFont="1" applyBorder="1" applyAlignment="1">
      <alignment horizontal="center" vertical="center"/>
    </xf>
    <xf numFmtId="43" fontId="5" fillId="0" borderId="20" xfId="0" applyNumberFormat="1" applyFont="1" applyBorder="1" applyAlignment="1">
      <alignment horizontal="center" vertical="center"/>
    </xf>
    <xf numFmtId="43" fontId="9" fillId="0" borderId="20" xfId="0" applyNumberFormat="1" applyFont="1" applyBorder="1" applyAlignment="1">
      <alignment horizontal="center" vertical="center"/>
    </xf>
    <xf numFmtId="43" fontId="9" fillId="0" borderId="20" xfId="0" applyNumberFormat="1" applyFont="1" applyBorder="1" applyAlignment="1">
      <alignment horizontal="left" vertical="center" shrinkToFit="1"/>
    </xf>
    <xf numFmtId="188" fontId="9" fillId="0" borderId="20" xfId="0" applyNumberFormat="1" applyFont="1" applyBorder="1" applyAlignment="1">
      <alignment horizontal="center" vertical="center"/>
    </xf>
    <xf numFmtId="187" fontId="13" fillId="0" borderId="20" xfId="0" applyNumberFormat="1" applyFont="1" applyBorder="1" applyAlignment="1">
      <alignment vertical="center" wrapText="1" shrinkToFit="1"/>
    </xf>
    <xf numFmtId="0" fontId="9" fillId="0" borderId="20" xfId="0" applyFont="1" applyBorder="1" applyAlignment="1">
      <alignment horizontal="center" vertical="center"/>
    </xf>
    <xf numFmtId="43" fontId="9" fillId="0" borderId="20" xfId="1" applyFont="1" applyBorder="1" applyAlignment="1">
      <alignment horizontal="left" vertical="center"/>
    </xf>
    <xf numFmtId="190" fontId="9" fillId="0" borderId="20" xfId="1" applyNumberFormat="1" applyFont="1" applyBorder="1" applyAlignment="1">
      <alignment horizontal="center" vertical="center"/>
    </xf>
    <xf numFmtId="49" fontId="9" fillId="0" borderId="20" xfId="1" applyNumberFormat="1" applyFont="1" applyBorder="1" applyAlignment="1">
      <alignment horizontal="center" vertical="center"/>
    </xf>
    <xf numFmtId="49" fontId="9" fillId="0" borderId="20" xfId="1" applyNumberFormat="1" applyFont="1" applyBorder="1" applyAlignment="1">
      <alignment horizontal="left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43" fontId="6" fillId="0" borderId="21" xfId="1" applyFont="1" applyBorder="1" applyAlignment="1">
      <alignment horizontal="center" vertical="center"/>
    </xf>
    <xf numFmtId="43" fontId="6" fillId="0" borderId="21" xfId="0" applyNumberFormat="1" applyFont="1" applyBorder="1" applyAlignment="1">
      <alignment horizontal="center" vertical="center"/>
    </xf>
    <xf numFmtId="43" fontId="5" fillId="0" borderId="21" xfId="0" applyNumberFormat="1" applyFont="1" applyBorder="1" applyAlignment="1">
      <alignment horizontal="center" vertical="center"/>
    </xf>
    <xf numFmtId="187" fontId="9" fillId="0" borderId="21" xfId="0" applyNumberFormat="1" applyFont="1" applyBorder="1" applyAlignment="1">
      <alignment vertical="center" shrinkToFit="1"/>
    </xf>
    <xf numFmtId="43" fontId="9" fillId="0" borderId="21" xfId="0" applyNumberFormat="1" applyFont="1" applyBorder="1" applyAlignment="1">
      <alignment horizontal="center" vertical="center"/>
    </xf>
    <xf numFmtId="43" fontId="9" fillId="0" borderId="21" xfId="0" applyNumberFormat="1" applyFont="1" applyBorder="1" applyAlignment="1">
      <alignment horizontal="left" vertical="center" shrinkToFit="1"/>
    </xf>
    <xf numFmtId="188" fontId="9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shrinkToFit="1"/>
    </xf>
    <xf numFmtId="189" fontId="9" fillId="0" borderId="20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shrinkToFit="1"/>
    </xf>
    <xf numFmtId="187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189" fontId="4" fillId="0" borderId="19" xfId="1" applyNumberFormat="1" applyFont="1" applyFill="1" applyBorder="1" applyAlignment="1">
      <alignment horizontal="left" vertical="center"/>
    </xf>
    <xf numFmtId="49" fontId="4" fillId="0" borderId="19" xfId="1" applyNumberFormat="1" applyFont="1" applyFill="1" applyBorder="1" applyAlignment="1">
      <alignment horizontal="left" vertical="center"/>
    </xf>
    <xf numFmtId="43" fontId="4" fillId="0" borderId="19" xfId="1" applyFont="1" applyFill="1" applyBorder="1" applyAlignment="1">
      <alignment horizontal="left" vertical="center"/>
    </xf>
    <xf numFmtId="187" fontId="4" fillId="0" borderId="20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NumberFormat="1" applyFont="1" applyFill="1" applyBorder="1" applyAlignment="1">
      <alignment horizontal="left" vertical="center"/>
    </xf>
    <xf numFmtId="189" fontId="4" fillId="0" borderId="20" xfId="1" applyNumberFormat="1" applyFont="1" applyFill="1" applyBorder="1" applyAlignment="1">
      <alignment horizontal="left" vertical="center"/>
    </xf>
    <xf numFmtId="49" fontId="4" fillId="0" borderId="20" xfId="1" applyNumberFormat="1" applyFont="1" applyFill="1" applyBorder="1" applyAlignment="1">
      <alignment horizontal="left" vertical="center"/>
    </xf>
    <xf numFmtId="43" fontId="4" fillId="0" borderId="20" xfId="1" applyFont="1" applyFill="1" applyBorder="1" applyAlignment="1">
      <alignment horizontal="left" vertical="center"/>
    </xf>
    <xf numFmtId="0" fontId="4" fillId="0" borderId="20" xfId="1" applyNumberFormat="1" applyFont="1" applyFill="1" applyBorder="1" applyAlignment="1">
      <alignment horizontal="left" vertical="center"/>
    </xf>
    <xf numFmtId="43" fontId="5" fillId="0" borderId="2" xfId="1" applyFont="1" applyBorder="1" applyAlignment="1">
      <alignment horizontal="center" vertical="center" wrapText="1"/>
    </xf>
    <xf numFmtId="191" fontId="6" fillId="0" borderId="0" xfId="1" applyNumberFormat="1" applyFont="1" applyAlignment="1">
      <alignment horizontal="center" vertical="center"/>
    </xf>
    <xf numFmtId="191" fontId="5" fillId="0" borderId="0" xfId="1" applyNumberFormat="1" applyFont="1" applyBorder="1" applyAlignment="1">
      <alignment horizontal="center" vertical="center"/>
    </xf>
    <xf numFmtId="191" fontId="6" fillId="0" borderId="0" xfId="1" applyNumberFormat="1" applyFont="1" applyAlignment="1">
      <alignment horizontal="center" vertical="center" shrinkToFit="1"/>
    </xf>
    <xf numFmtId="187" fontId="4" fillId="0" borderId="20" xfId="0" applyNumberFormat="1" applyFont="1" applyFill="1" applyBorder="1" applyAlignment="1">
      <alignment horizontal="left" vertical="center" wrapText="1"/>
    </xf>
    <xf numFmtId="43" fontId="15" fillId="0" borderId="2" xfId="1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187" fontId="10" fillId="0" borderId="19" xfId="0" applyNumberFormat="1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9" xfId="0" applyNumberFormat="1" applyFont="1" applyFill="1" applyBorder="1" applyAlignment="1">
      <alignment horizontal="left" vertical="center"/>
    </xf>
    <xf numFmtId="189" fontId="10" fillId="0" borderId="19" xfId="1" applyNumberFormat="1" applyFont="1" applyFill="1" applyBorder="1" applyAlignment="1">
      <alignment horizontal="left" vertical="center"/>
    </xf>
    <xf numFmtId="49" fontId="9" fillId="0" borderId="19" xfId="1" applyNumberFormat="1" applyFont="1" applyBorder="1" applyAlignment="1">
      <alignment horizontal="left" vertical="center"/>
    </xf>
    <xf numFmtId="43" fontId="10" fillId="0" borderId="19" xfId="0" applyNumberFormat="1" applyFont="1" applyFill="1" applyBorder="1" applyAlignment="1">
      <alignment horizontal="left" vertical="center"/>
    </xf>
    <xf numFmtId="188" fontId="10" fillId="0" borderId="19" xfId="0" applyNumberFormat="1" applyFont="1" applyFill="1" applyBorder="1" applyAlignment="1">
      <alignment horizontal="left" vertical="center"/>
    </xf>
    <xf numFmtId="187" fontId="10" fillId="0" borderId="20" xfId="0" applyNumberFormat="1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NumberFormat="1" applyFont="1" applyFill="1" applyBorder="1" applyAlignment="1">
      <alignment horizontal="left" vertical="center"/>
    </xf>
    <xf numFmtId="189" fontId="10" fillId="0" borderId="20" xfId="1" applyNumberFormat="1" applyFont="1" applyFill="1" applyBorder="1" applyAlignment="1">
      <alignment horizontal="left" vertical="center"/>
    </xf>
    <xf numFmtId="49" fontId="10" fillId="0" borderId="20" xfId="1" applyNumberFormat="1" applyFont="1" applyFill="1" applyBorder="1" applyAlignment="1">
      <alignment horizontal="left" vertical="center"/>
    </xf>
    <xf numFmtId="43" fontId="10" fillId="0" borderId="20" xfId="1" applyFont="1" applyFill="1" applyBorder="1" applyAlignment="1">
      <alignment horizontal="left" vertical="center"/>
    </xf>
    <xf numFmtId="187" fontId="9" fillId="0" borderId="20" xfId="0" applyNumberFormat="1" applyFont="1" applyFill="1" applyBorder="1" applyAlignment="1">
      <alignment horizontal="left" vertical="center" wrapText="1"/>
    </xf>
    <xf numFmtId="43" fontId="10" fillId="0" borderId="20" xfId="0" applyNumberFormat="1" applyFont="1" applyFill="1" applyBorder="1" applyAlignment="1">
      <alignment horizontal="left" vertical="center"/>
    </xf>
    <xf numFmtId="188" fontId="10" fillId="0" borderId="20" xfId="0" applyNumberFormat="1" applyFont="1" applyFill="1" applyBorder="1" applyAlignment="1">
      <alignment horizontal="left" vertical="center"/>
    </xf>
    <xf numFmtId="187" fontId="10" fillId="0" borderId="20" xfId="0" applyNumberFormat="1" applyFont="1" applyFill="1" applyBorder="1" applyAlignment="1">
      <alignment horizontal="left" vertical="center" wrapText="1"/>
    </xf>
    <xf numFmtId="188" fontId="5" fillId="0" borderId="0" xfId="0" applyNumberFormat="1" applyFont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left" vertical="center"/>
    </xf>
    <xf numFmtId="188" fontId="9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3" fontId="5" fillId="0" borderId="0" xfId="1" applyNumberFormat="1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/>
    </xf>
    <xf numFmtId="43" fontId="9" fillId="0" borderId="19" xfId="1" applyFont="1" applyBorder="1" applyAlignment="1">
      <alignment horizontal="center" vertical="center"/>
    </xf>
    <xf numFmtId="43" fontId="9" fillId="0" borderId="20" xfId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shrinkToFit="1"/>
    </xf>
    <xf numFmtId="189" fontId="10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43" fontId="5" fillId="0" borderId="22" xfId="0" applyNumberFormat="1" applyFont="1" applyBorder="1" applyAlignment="1">
      <alignment horizontal="center" vertical="center"/>
    </xf>
    <xf numFmtId="187" fontId="9" fillId="0" borderId="22" xfId="0" applyNumberFormat="1" applyFont="1" applyFill="1" applyBorder="1" applyAlignment="1">
      <alignment horizontal="left" vertical="center" shrinkToFit="1"/>
    </xf>
    <xf numFmtId="43" fontId="9" fillId="0" borderId="22" xfId="0" applyNumberFormat="1" applyFont="1" applyBorder="1" applyAlignment="1">
      <alignment horizontal="center" vertical="center"/>
    </xf>
    <xf numFmtId="43" fontId="9" fillId="0" borderId="22" xfId="0" applyNumberFormat="1" applyFont="1" applyBorder="1" applyAlignment="1">
      <alignment horizontal="left" vertical="center" shrinkToFit="1"/>
    </xf>
    <xf numFmtId="188" fontId="9" fillId="0" borderId="22" xfId="0" applyNumberFormat="1" applyFont="1" applyBorder="1" applyAlignment="1">
      <alignment horizontal="center" vertical="center"/>
    </xf>
    <xf numFmtId="188" fontId="10" fillId="0" borderId="20" xfId="1" applyNumberFormat="1" applyFont="1" applyFill="1" applyBorder="1" applyAlignment="1">
      <alignment horizontal="left" vertical="center"/>
    </xf>
    <xf numFmtId="187" fontId="9" fillId="0" borderId="20" xfId="0" applyNumberFormat="1" applyFont="1" applyFill="1" applyBorder="1" applyAlignment="1">
      <alignment horizontal="left" vertical="center"/>
    </xf>
    <xf numFmtId="187" fontId="9" fillId="0" borderId="20" xfId="0" applyNumberFormat="1" applyFont="1" applyFill="1" applyBorder="1" applyAlignment="1">
      <alignment horizontal="left" vertical="top"/>
    </xf>
    <xf numFmtId="43" fontId="9" fillId="0" borderId="20" xfId="1" applyFont="1" applyFill="1" applyBorder="1" applyAlignment="1">
      <alignment horizontal="left" vertical="top"/>
    </xf>
    <xf numFmtId="43" fontId="16" fillId="0" borderId="0" xfId="0" applyNumberFormat="1" applyFont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43" fontId="10" fillId="0" borderId="20" xfId="1" applyFont="1" applyFill="1" applyBorder="1" applyAlignment="1">
      <alignment horizontal="left" vertical="center" wrapText="1"/>
    </xf>
    <xf numFmtId="43" fontId="10" fillId="0" borderId="20" xfId="1" applyFont="1" applyFill="1" applyBorder="1" applyAlignment="1">
      <alignment horizontal="left" vertical="center" shrinkToFit="1"/>
    </xf>
    <xf numFmtId="43" fontId="13" fillId="0" borderId="20" xfId="1" applyFont="1" applyFill="1" applyBorder="1" applyAlignment="1">
      <alignment horizontal="left" vertical="center" wrapText="1" shrinkToFi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43" fontId="10" fillId="0" borderId="19" xfId="1" applyFont="1" applyFill="1" applyBorder="1" applyAlignment="1">
      <alignment horizontal="left" vertical="center"/>
    </xf>
    <xf numFmtId="43" fontId="10" fillId="3" borderId="1" xfId="1" applyFont="1" applyFill="1" applyBorder="1" applyAlignment="1">
      <alignment horizontal="left" vertical="center"/>
    </xf>
    <xf numFmtId="0" fontId="4" fillId="0" borderId="19" xfId="1" applyNumberFormat="1" applyFont="1" applyFill="1" applyBorder="1" applyAlignment="1">
      <alignment horizontal="left" vertical="center"/>
    </xf>
    <xf numFmtId="0" fontId="10" fillId="0" borderId="20" xfId="1" applyNumberFormat="1" applyFont="1" applyFill="1" applyBorder="1" applyAlignment="1">
      <alignment horizontal="left" vertical="center"/>
    </xf>
    <xf numFmtId="187" fontId="10" fillId="0" borderId="21" xfId="0" applyNumberFormat="1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1" xfId="1" applyNumberFormat="1" applyFont="1" applyFill="1" applyBorder="1" applyAlignment="1">
      <alignment horizontal="left" vertical="center"/>
    </xf>
    <xf numFmtId="49" fontId="10" fillId="0" borderId="21" xfId="1" applyNumberFormat="1" applyFont="1" applyFill="1" applyBorder="1" applyAlignment="1">
      <alignment horizontal="left" vertical="center"/>
    </xf>
    <xf numFmtId="43" fontId="10" fillId="0" borderId="21" xfId="1" applyFont="1" applyFill="1" applyBorder="1" applyAlignment="1">
      <alignment horizontal="left" vertical="center"/>
    </xf>
    <xf numFmtId="187" fontId="9" fillId="0" borderId="20" xfId="0" applyNumberFormat="1" applyFont="1" applyBorder="1" applyAlignment="1">
      <alignment vertical="center" shrinkToFit="1"/>
    </xf>
    <xf numFmtId="189" fontId="10" fillId="0" borderId="24" xfId="1" applyNumberFormat="1" applyFont="1" applyFill="1" applyBorder="1" applyAlignment="1">
      <alignment horizontal="left" vertical="center"/>
    </xf>
    <xf numFmtId="189" fontId="10" fillId="0" borderId="25" xfId="1" applyNumberFormat="1" applyFont="1" applyFill="1" applyBorder="1" applyAlignment="1">
      <alignment horizontal="left" vertical="center"/>
    </xf>
    <xf numFmtId="187" fontId="10" fillId="0" borderId="20" xfId="0" applyNumberFormat="1" applyFont="1" applyFill="1" applyBorder="1" applyAlignment="1">
      <alignment horizontal="left" vertical="center" shrinkToFit="1"/>
    </xf>
    <xf numFmtId="43" fontId="10" fillId="4" borderId="1" xfId="1" applyFont="1" applyFill="1" applyBorder="1" applyAlignment="1">
      <alignment horizontal="left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/>
    </xf>
    <xf numFmtId="187" fontId="9" fillId="0" borderId="22" xfId="0" applyNumberFormat="1" applyFont="1" applyBorder="1" applyAlignment="1">
      <alignment vertical="center" shrinkToFit="1"/>
    </xf>
    <xf numFmtId="187" fontId="9" fillId="0" borderId="20" xfId="0" applyNumberFormat="1" applyFont="1" applyFill="1" applyBorder="1" applyAlignment="1">
      <alignment horizontal="left" vertical="center" wrapText="1" shrinkToFit="1"/>
    </xf>
    <xf numFmtId="43" fontId="13" fillId="0" borderId="20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191" fontId="15" fillId="0" borderId="0" xfId="0" applyNumberFormat="1" applyFont="1" applyBorder="1" applyAlignment="1">
      <alignment horizontal="center" vertical="center"/>
    </xf>
    <xf numFmtId="43" fontId="10" fillId="5" borderId="1" xfId="1" applyFont="1" applyFill="1" applyBorder="1" applyAlignment="1">
      <alignment horizontal="left" vertical="center"/>
    </xf>
    <xf numFmtId="0" fontId="10" fillId="0" borderId="19" xfId="1" applyNumberFormat="1" applyFont="1" applyFill="1" applyBorder="1" applyAlignment="1">
      <alignment horizontal="left" vertical="center"/>
    </xf>
    <xf numFmtId="49" fontId="10" fillId="0" borderId="19" xfId="1" applyNumberFormat="1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0" borderId="19" xfId="1" applyNumberFormat="1" applyFont="1" applyFill="1" applyBorder="1" applyAlignment="1">
      <alignment horizontal="left" vertical="center"/>
    </xf>
    <xf numFmtId="49" fontId="9" fillId="0" borderId="19" xfId="1" applyNumberFormat="1" applyFont="1" applyFill="1" applyBorder="1" applyAlignment="1">
      <alignment horizontal="left" vertical="center"/>
    </xf>
    <xf numFmtId="43" fontId="9" fillId="0" borderId="19" xfId="1" applyFont="1" applyFill="1" applyBorder="1" applyAlignment="1">
      <alignment horizontal="left" vertical="center"/>
    </xf>
    <xf numFmtId="43" fontId="9" fillId="0" borderId="19" xfId="0" applyNumberFormat="1" applyFont="1" applyFill="1" applyBorder="1" applyAlignment="1">
      <alignment horizontal="left" vertical="center"/>
    </xf>
    <xf numFmtId="188" fontId="9" fillId="0" borderId="19" xfId="0" applyNumberFormat="1" applyFont="1" applyFill="1" applyBorder="1" applyAlignment="1">
      <alignment horizontal="left" vertical="center"/>
    </xf>
    <xf numFmtId="0" fontId="9" fillId="0" borderId="20" xfId="1" applyNumberFormat="1" applyFont="1" applyFill="1" applyBorder="1" applyAlignment="1">
      <alignment horizontal="left" vertical="center"/>
    </xf>
    <xf numFmtId="189" fontId="9" fillId="0" borderId="20" xfId="1" applyNumberFormat="1" applyFont="1" applyFill="1" applyBorder="1" applyAlignment="1">
      <alignment horizontal="left" vertical="center"/>
    </xf>
    <xf numFmtId="49" fontId="9" fillId="0" borderId="20" xfId="1" applyNumberFormat="1" applyFont="1" applyFill="1" applyBorder="1" applyAlignment="1">
      <alignment horizontal="left" vertical="center"/>
    </xf>
    <xf numFmtId="43" fontId="9" fillId="0" borderId="20" xfId="1" applyFont="1" applyFill="1" applyBorder="1" applyAlignment="1">
      <alignment horizontal="left" vertical="center"/>
    </xf>
    <xf numFmtId="43" fontId="9" fillId="0" borderId="20" xfId="0" applyNumberFormat="1" applyFont="1" applyFill="1" applyBorder="1" applyAlignment="1">
      <alignment horizontal="left" vertical="center"/>
    </xf>
    <xf numFmtId="188" fontId="9" fillId="0" borderId="20" xfId="0" applyNumberFormat="1" applyFont="1" applyFill="1" applyBorder="1" applyAlignment="1">
      <alignment horizontal="left" vertical="center"/>
    </xf>
    <xf numFmtId="188" fontId="9" fillId="0" borderId="20" xfId="1" applyNumberFormat="1" applyFont="1" applyFill="1" applyBorder="1" applyAlignment="1">
      <alignment horizontal="left" vertical="center"/>
    </xf>
    <xf numFmtId="187" fontId="9" fillId="0" borderId="19" xfId="0" applyNumberFormat="1" applyFont="1" applyFill="1" applyBorder="1" applyAlignment="1">
      <alignment horizontal="left" vertical="center" wrapText="1"/>
    </xf>
    <xf numFmtId="43" fontId="9" fillId="0" borderId="19" xfId="1" applyFont="1" applyFill="1" applyBorder="1" applyAlignment="1">
      <alignment horizontal="left" vertical="center" wrapText="1"/>
    </xf>
    <xf numFmtId="43" fontId="9" fillId="0" borderId="20" xfId="0" applyNumberFormat="1" applyFont="1" applyFill="1" applyBorder="1" applyAlignment="1">
      <alignment horizontal="left" vertical="center" wrapText="1"/>
    </xf>
    <xf numFmtId="189" fontId="9" fillId="0" borderId="19" xfId="1" applyNumberFormat="1" applyFont="1" applyFill="1" applyBorder="1" applyAlignment="1">
      <alignment horizontal="left" vertical="center"/>
    </xf>
    <xf numFmtId="43" fontId="10" fillId="6" borderId="1" xfId="1" applyFont="1" applyFill="1" applyBorder="1" applyAlignment="1">
      <alignment horizontal="left" vertical="center"/>
    </xf>
    <xf numFmtId="187" fontId="10" fillId="0" borderId="20" xfId="0" applyNumberFormat="1" applyFont="1" applyFill="1" applyBorder="1" applyAlignment="1">
      <alignment vertical="center"/>
    </xf>
    <xf numFmtId="187" fontId="10" fillId="0" borderId="19" xfId="0" applyNumberFormat="1" applyFont="1" applyFill="1" applyBorder="1" applyAlignment="1">
      <alignment horizontal="left" vertical="center" wrapText="1"/>
    </xf>
    <xf numFmtId="0" fontId="10" fillId="0" borderId="20" xfId="1" applyNumberFormat="1" applyFont="1" applyFill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188" fontId="6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43" fontId="10" fillId="2" borderId="1" xfId="1" applyFont="1" applyFill="1" applyBorder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7" fillId="0" borderId="26" xfId="0" applyFont="1" applyBorder="1" applyAlignment="1">
      <alignment vertical="center"/>
    </xf>
    <xf numFmtId="0" fontId="18" fillId="0" borderId="0" xfId="0" applyFont="1" applyAlignment="1">
      <alignment horizontal="center"/>
    </xf>
    <xf numFmtId="1" fontId="17" fillId="0" borderId="26" xfId="0" applyNumberFormat="1" applyFont="1" applyBorder="1" applyAlignment="1">
      <alignment horizontal="center" vertical="center"/>
    </xf>
    <xf numFmtId="43" fontId="6" fillId="0" borderId="22" xfId="1" applyFont="1" applyBorder="1" applyAlignment="1">
      <alignment horizontal="center" vertical="center"/>
    </xf>
    <xf numFmtId="43" fontId="6" fillId="0" borderId="22" xfId="0" applyNumberFormat="1" applyFont="1" applyBorder="1" applyAlignment="1">
      <alignment horizontal="center" vertical="center"/>
    </xf>
    <xf numFmtId="187" fontId="9" fillId="0" borderId="20" xfId="0" applyNumberFormat="1" applyFont="1" applyFill="1" applyBorder="1" applyAlignment="1">
      <alignment horizontal="left" vertical="center" shrinkToFit="1"/>
    </xf>
    <xf numFmtId="43" fontId="9" fillId="0" borderId="29" xfId="1" applyFont="1" applyBorder="1" applyAlignment="1">
      <alignment horizontal="center" vertical="center"/>
    </xf>
    <xf numFmtId="43" fontId="8" fillId="0" borderId="29" xfId="1" applyFont="1" applyBorder="1" applyAlignment="1">
      <alignment horizontal="center" vertical="center"/>
    </xf>
    <xf numFmtId="43" fontId="5" fillId="0" borderId="29" xfId="1" applyFont="1" applyBorder="1" applyAlignment="1">
      <alignment horizontal="center" vertical="center"/>
    </xf>
    <xf numFmtId="43" fontId="5" fillId="0" borderId="29" xfId="0" applyNumberFormat="1" applyFont="1" applyBorder="1" applyAlignment="1">
      <alignment horizontal="center" vertical="center"/>
    </xf>
    <xf numFmtId="187" fontId="9" fillId="0" borderId="19" xfId="0" applyNumberFormat="1" applyFont="1" applyFill="1" applyBorder="1" applyAlignment="1">
      <alignment horizontal="left" vertical="center"/>
    </xf>
    <xf numFmtId="0" fontId="9" fillId="0" borderId="19" xfId="0" applyNumberFormat="1" applyFont="1" applyFill="1" applyBorder="1" applyAlignment="1">
      <alignment horizontal="left" vertical="center"/>
    </xf>
    <xf numFmtId="0" fontId="9" fillId="0" borderId="20" xfId="0" applyNumberFormat="1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188" fontId="10" fillId="0" borderId="20" xfId="1" applyNumberFormat="1" applyFont="1" applyFill="1" applyBorder="1" applyAlignment="1">
      <alignment horizontal="left" vertical="center" wrapText="1"/>
    </xf>
    <xf numFmtId="187" fontId="10" fillId="0" borderId="19" xfId="0" applyNumberFormat="1" applyFont="1" applyFill="1" applyBorder="1" applyAlignment="1">
      <alignment horizontal="left" vertical="center" shrinkToFit="1"/>
    </xf>
    <xf numFmtId="43" fontId="6" fillId="0" borderId="7" xfId="1" applyFont="1" applyBorder="1" applyAlignment="1">
      <alignment horizontal="center" vertical="center"/>
    </xf>
    <xf numFmtId="43" fontId="6" fillId="0" borderId="7" xfId="0" applyNumberFormat="1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0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189" fontId="10" fillId="0" borderId="0" xfId="0" applyNumberFormat="1" applyFont="1" applyAlignment="1">
      <alignment horizontal="left" vertical="center"/>
    </xf>
    <xf numFmtId="43" fontId="3" fillId="0" borderId="0" xfId="0" applyNumberFormat="1" applyFont="1" applyAlignment="1">
      <alignment horizontal="left" vertical="center"/>
    </xf>
    <xf numFmtId="43" fontId="5" fillId="7" borderId="2" xfId="1" applyFont="1" applyFill="1" applyBorder="1" applyAlignment="1">
      <alignment horizontal="center" vertical="center"/>
    </xf>
    <xf numFmtId="43" fontId="5" fillId="0" borderId="19" xfId="1" applyFont="1" applyBorder="1" applyAlignment="1">
      <alignment horizontal="left" vertical="center"/>
    </xf>
    <xf numFmtId="43" fontId="6" fillId="0" borderId="19" xfId="0" applyNumberFormat="1" applyFont="1" applyBorder="1" applyAlignment="1">
      <alignment horizontal="left" vertical="center"/>
    </xf>
    <xf numFmtId="43" fontId="5" fillId="0" borderId="19" xfId="0" applyNumberFormat="1" applyFont="1" applyBorder="1" applyAlignment="1">
      <alignment horizontal="left" vertical="center"/>
    </xf>
    <xf numFmtId="43" fontId="5" fillId="0" borderId="20" xfId="1" applyFont="1" applyBorder="1" applyAlignment="1">
      <alignment horizontal="left" vertical="center"/>
    </xf>
    <xf numFmtId="43" fontId="6" fillId="0" borderId="20" xfId="0" applyNumberFormat="1" applyFont="1" applyBorder="1" applyAlignment="1">
      <alignment horizontal="left" vertical="center"/>
    </xf>
    <xf numFmtId="43" fontId="5" fillId="0" borderId="20" xfId="0" applyNumberFormat="1" applyFont="1" applyBorder="1" applyAlignment="1">
      <alignment horizontal="left" vertical="center"/>
    </xf>
    <xf numFmtId="43" fontId="6" fillId="0" borderId="21" xfId="0" applyNumberFormat="1" applyFont="1" applyBorder="1" applyAlignment="1">
      <alignment horizontal="left" vertical="center"/>
    </xf>
    <xf numFmtId="43" fontId="5" fillId="0" borderId="21" xfId="0" applyNumberFormat="1" applyFont="1" applyBorder="1" applyAlignment="1">
      <alignment horizontal="left" vertical="center"/>
    </xf>
    <xf numFmtId="43" fontId="6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 wrapText="1" shrinkToFit="1"/>
    </xf>
    <xf numFmtId="43" fontId="22" fillId="0" borderId="2" xfId="1" applyNumberFormat="1" applyFont="1" applyBorder="1" applyAlignment="1">
      <alignment horizontal="center" vertical="center"/>
    </xf>
    <xf numFmtId="191" fontId="6" fillId="0" borderId="0" xfId="0" applyNumberFormat="1" applyFont="1" applyAlignment="1">
      <alignment horizontal="center" vertical="center"/>
    </xf>
    <xf numFmtId="187" fontId="4" fillId="0" borderId="0" xfId="0" applyNumberFormat="1" applyFont="1" applyFill="1" applyBorder="1"/>
    <xf numFmtId="49" fontId="4" fillId="0" borderId="0" xfId="0" applyNumberFormat="1" applyFont="1" applyFill="1" applyBorder="1"/>
    <xf numFmtId="0" fontId="4" fillId="0" borderId="6" xfId="0" applyFont="1" applyFill="1" applyBorder="1"/>
    <xf numFmtId="187" fontId="4" fillId="0" borderId="6" xfId="0" applyNumberFormat="1" applyFont="1" applyFill="1" applyBorder="1"/>
    <xf numFmtId="49" fontId="4" fillId="0" borderId="6" xfId="0" applyNumberFormat="1" applyFont="1" applyFill="1" applyBorder="1"/>
    <xf numFmtId="43" fontId="4" fillId="0" borderId="6" xfId="1" applyFont="1" applyFill="1" applyBorder="1"/>
    <xf numFmtId="0" fontId="10" fillId="0" borderId="6" xfId="0" applyFont="1" applyFill="1" applyBorder="1" applyAlignment="1">
      <alignment horizontal="left" vertical="center"/>
    </xf>
    <xf numFmtId="43" fontId="6" fillId="0" borderId="6" xfId="1" applyFont="1" applyFill="1" applyBorder="1" applyAlignment="1">
      <alignment horizontal="center" vertical="center"/>
    </xf>
    <xf numFmtId="0" fontId="6" fillId="0" borderId="0" xfId="0" applyFont="1" applyFill="1"/>
    <xf numFmtId="187" fontId="6" fillId="0" borderId="0" xfId="0" applyNumberFormat="1" applyFont="1" applyFill="1"/>
    <xf numFmtId="49" fontId="6" fillId="0" borderId="0" xfId="0" applyNumberFormat="1" applyFont="1" applyFill="1"/>
    <xf numFmtId="0" fontId="5" fillId="0" borderId="0" xfId="0" applyFont="1" applyFill="1" applyAlignment="1">
      <alignment horizontal="right"/>
    </xf>
    <xf numFmtId="43" fontId="5" fillId="0" borderId="0" xfId="1" applyFont="1" applyFill="1"/>
    <xf numFmtId="43" fontId="6" fillId="0" borderId="0" xfId="1" applyFont="1" applyFill="1"/>
    <xf numFmtId="0" fontId="6" fillId="0" borderId="0" xfId="0" applyFont="1" applyFill="1" applyAlignment="1">
      <alignment horizontal="right"/>
    </xf>
    <xf numFmtId="43" fontId="6" fillId="0" borderId="0" xfId="0" applyNumberFormat="1" applyFont="1" applyFill="1"/>
    <xf numFmtId="43" fontId="5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187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43" fontId="5" fillId="0" borderId="13" xfId="1" applyFont="1" applyFill="1" applyBorder="1" applyAlignment="1">
      <alignment horizontal="center"/>
    </xf>
    <xf numFmtId="43" fontId="5" fillId="0" borderId="14" xfId="1" applyFont="1" applyFill="1" applyBorder="1" applyAlignment="1">
      <alignment horizontal="center"/>
    </xf>
    <xf numFmtId="43" fontId="5" fillId="0" borderId="12" xfId="1" applyFont="1" applyFill="1" applyBorder="1" applyAlignment="1">
      <alignment horizontal="center"/>
    </xf>
    <xf numFmtId="0" fontId="6" fillId="0" borderId="10" xfId="0" applyFont="1" applyFill="1" applyBorder="1"/>
    <xf numFmtId="43" fontId="6" fillId="3" borderId="0" xfId="1" applyFont="1" applyFill="1"/>
    <xf numFmtId="43" fontId="6" fillId="0" borderId="15" xfId="1" applyFont="1" applyFill="1" applyBorder="1"/>
    <xf numFmtId="43" fontId="6" fillId="0" borderId="16" xfId="1" applyFont="1" applyFill="1" applyBorder="1"/>
    <xf numFmtId="0" fontId="6" fillId="0" borderId="31" xfId="0" applyFont="1" applyFill="1" applyBorder="1"/>
    <xf numFmtId="187" fontId="6" fillId="0" borderId="31" xfId="0" applyNumberFormat="1" applyFont="1" applyFill="1" applyBorder="1"/>
    <xf numFmtId="49" fontId="6" fillId="0" borderId="31" xfId="0" applyNumberFormat="1" applyFont="1" applyFill="1" applyBorder="1"/>
    <xf numFmtId="187" fontId="9" fillId="0" borderId="31" xfId="0" applyNumberFormat="1" applyFont="1" applyFill="1" applyBorder="1" applyAlignment="1">
      <alignment horizontal="right" vertical="center" wrapText="1"/>
    </xf>
    <xf numFmtId="43" fontId="5" fillId="3" borderId="31" xfId="1" applyFont="1" applyFill="1" applyBorder="1"/>
    <xf numFmtId="43" fontId="6" fillId="0" borderId="31" xfId="1" applyFont="1" applyFill="1" applyBorder="1"/>
    <xf numFmtId="0" fontId="6" fillId="0" borderId="0" xfId="0" applyFont="1" applyFill="1" applyBorder="1"/>
    <xf numFmtId="187" fontId="6" fillId="0" borderId="0" xfId="0" applyNumberFormat="1" applyFont="1" applyFill="1" applyBorder="1"/>
    <xf numFmtId="49" fontId="6" fillId="0" borderId="0" xfId="0" applyNumberFormat="1" applyFont="1" applyFill="1" applyBorder="1"/>
    <xf numFmtId="187" fontId="9" fillId="0" borderId="0" xfId="0" applyNumberFormat="1" applyFont="1" applyFill="1" applyBorder="1" applyAlignment="1">
      <alignment horizontal="right" vertical="center" wrapText="1"/>
    </xf>
    <xf numFmtId="43" fontId="6" fillId="0" borderId="0" xfId="1" applyFont="1" applyFill="1" applyBorder="1"/>
    <xf numFmtId="187" fontId="9" fillId="0" borderId="0" xfId="0" applyNumberFormat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left" vertical="center"/>
    </xf>
    <xf numFmtId="0" fontId="6" fillId="0" borderId="6" xfId="0" applyFont="1" applyFill="1" applyBorder="1"/>
    <xf numFmtId="187" fontId="6" fillId="0" borderId="6" xfId="0" applyNumberFormat="1" applyFont="1" applyFill="1" applyBorder="1"/>
    <xf numFmtId="49" fontId="6" fillId="0" borderId="6" xfId="0" applyNumberFormat="1" applyFont="1" applyFill="1" applyBorder="1"/>
    <xf numFmtId="187" fontId="9" fillId="0" borderId="6" xfId="0" applyNumberFormat="1" applyFont="1" applyFill="1" applyBorder="1" applyAlignment="1">
      <alignment horizontal="right" vertical="center"/>
    </xf>
    <xf numFmtId="43" fontId="9" fillId="0" borderId="6" xfId="1" applyFont="1" applyFill="1" applyBorder="1" applyAlignment="1">
      <alignment horizontal="left" vertical="center"/>
    </xf>
    <xf numFmtId="43" fontId="6" fillId="0" borderId="6" xfId="1" applyFont="1" applyFill="1" applyBorder="1"/>
    <xf numFmtId="0" fontId="6" fillId="0" borderId="3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center"/>
    </xf>
    <xf numFmtId="43" fontId="5" fillId="0" borderId="0" xfId="1" applyFont="1" applyFill="1" applyBorder="1"/>
    <xf numFmtId="187" fontId="9" fillId="0" borderId="6" xfId="0" applyNumberFormat="1" applyFont="1" applyFill="1" applyBorder="1" applyAlignment="1">
      <alignment horizontal="right" vertical="center" wrapText="1"/>
    </xf>
    <xf numFmtId="43" fontId="5" fillId="0" borderId="6" xfId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43" fontId="6" fillId="0" borderId="0" xfId="1" applyFont="1" applyFill="1" applyBorder="1" applyAlignment="1"/>
    <xf numFmtId="43" fontId="6" fillId="0" borderId="0" xfId="1" applyFont="1" applyFill="1" applyAlignment="1"/>
    <xf numFmtId="43" fontId="9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6" fillId="0" borderId="6" xfId="1" applyFont="1" applyFill="1" applyBorder="1" applyAlignment="1">
      <alignment vertical="center"/>
    </xf>
    <xf numFmtId="43" fontId="6" fillId="0" borderId="6" xfId="1" applyFont="1" applyFill="1" applyBorder="1" applyAlignment="1"/>
    <xf numFmtId="187" fontId="6" fillId="0" borderId="0" xfId="0" applyNumberFormat="1" applyFont="1" applyFill="1" applyBorder="1" applyAlignment="1">
      <alignment horizontal="right" vertical="center"/>
    </xf>
    <xf numFmtId="187" fontId="6" fillId="0" borderId="6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 wrapText="1"/>
    </xf>
    <xf numFmtId="187" fontId="9" fillId="0" borderId="0" xfId="0" applyNumberFormat="1" applyFont="1" applyFill="1" applyBorder="1" applyAlignment="1">
      <alignment horizontal="right" vertical="center" shrinkToFit="1"/>
    </xf>
    <xf numFmtId="187" fontId="9" fillId="0" borderId="6" xfId="0" applyNumberFormat="1" applyFont="1" applyFill="1" applyBorder="1" applyAlignment="1">
      <alignment horizontal="right" vertical="center" shrinkToFit="1"/>
    </xf>
    <xf numFmtId="43" fontId="6" fillId="0" borderId="6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 vertical="center"/>
    </xf>
    <xf numFmtId="43" fontId="9" fillId="0" borderId="6" xfId="1" applyFont="1" applyFill="1" applyBorder="1" applyAlignment="1">
      <alignment horizontal="right" vertical="center"/>
    </xf>
    <xf numFmtId="187" fontId="9" fillId="0" borderId="31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vertical="center"/>
    </xf>
    <xf numFmtId="43" fontId="6" fillId="0" borderId="31" xfId="1" applyFont="1" applyFill="1" applyBorder="1" applyAlignment="1"/>
    <xf numFmtId="187" fontId="10" fillId="0" borderId="6" xfId="0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vertical="center"/>
    </xf>
    <xf numFmtId="187" fontId="10" fillId="0" borderId="0" xfId="0" applyNumberFormat="1" applyFont="1" applyFill="1" applyBorder="1" applyAlignment="1">
      <alignment horizontal="left" vertical="center" wrapText="1"/>
    </xf>
    <xf numFmtId="187" fontId="10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87" fontId="10" fillId="0" borderId="22" xfId="0" applyNumberFormat="1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2" xfId="0" applyNumberFormat="1" applyFont="1" applyFill="1" applyBorder="1" applyAlignment="1">
      <alignment horizontal="left" vertical="center"/>
    </xf>
    <xf numFmtId="189" fontId="10" fillId="0" borderId="22" xfId="1" applyNumberFormat="1" applyFont="1" applyFill="1" applyBorder="1" applyAlignment="1">
      <alignment horizontal="left" vertical="center"/>
    </xf>
    <xf numFmtId="49" fontId="10" fillId="0" borderId="22" xfId="1" applyNumberFormat="1" applyFont="1" applyFill="1" applyBorder="1" applyAlignment="1">
      <alignment horizontal="left" vertical="center"/>
    </xf>
    <xf numFmtId="43" fontId="10" fillId="0" borderId="22" xfId="1" applyFont="1" applyFill="1" applyBorder="1" applyAlignment="1">
      <alignment horizontal="left" vertical="center"/>
    </xf>
    <xf numFmtId="43" fontId="5" fillId="0" borderId="22" xfId="1" applyFont="1" applyBorder="1" applyAlignment="1">
      <alignment horizontal="left" vertical="center"/>
    </xf>
    <xf numFmtId="43" fontId="6" fillId="0" borderId="22" xfId="0" applyNumberFormat="1" applyFont="1" applyBorder="1" applyAlignment="1">
      <alignment horizontal="left" vertical="center"/>
    </xf>
    <xf numFmtId="43" fontId="5" fillId="0" borderId="22" xfId="0" applyNumberFormat="1" applyFont="1" applyBorder="1" applyAlignment="1">
      <alignment horizontal="left" vertical="center"/>
    </xf>
    <xf numFmtId="43" fontId="10" fillId="0" borderId="22" xfId="0" applyNumberFormat="1" applyFont="1" applyFill="1" applyBorder="1" applyAlignment="1">
      <alignment horizontal="left" vertical="center"/>
    </xf>
    <xf numFmtId="188" fontId="10" fillId="0" borderId="22" xfId="0" applyNumberFormat="1" applyFont="1" applyFill="1" applyBorder="1" applyAlignment="1">
      <alignment horizontal="left" vertical="center"/>
    </xf>
    <xf numFmtId="187" fontId="9" fillId="0" borderId="32" xfId="0" applyNumberFormat="1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/>
    </xf>
    <xf numFmtId="43" fontId="9" fillId="0" borderId="32" xfId="1" applyFont="1" applyBorder="1" applyAlignment="1">
      <alignment horizontal="left" vertical="center"/>
    </xf>
    <xf numFmtId="49" fontId="9" fillId="0" borderId="32" xfId="1" applyNumberFormat="1" applyFont="1" applyBorder="1" applyAlignment="1">
      <alignment horizontal="left" vertical="center"/>
    </xf>
    <xf numFmtId="43" fontId="5" fillId="0" borderId="32" xfId="1" applyFont="1" applyBorder="1" applyAlignment="1">
      <alignment horizontal="left" vertical="center"/>
    </xf>
    <xf numFmtId="43" fontId="6" fillId="0" borderId="32" xfId="0" applyNumberFormat="1" applyFont="1" applyBorder="1" applyAlignment="1">
      <alignment horizontal="left" vertical="center"/>
    </xf>
    <xf numFmtId="43" fontId="5" fillId="0" borderId="32" xfId="0" applyNumberFormat="1" applyFont="1" applyBorder="1" applyAlignment="1">
      <alignment horizontal="left" vertical="center"/>
    </xf>
    <xf numFmtId="187" fontId="10" fillId="0" borderId="32" xfId="0" applyNumberFormat="1" applyFont="1" applyBorder="1" applyAlignment="1">
      <alignment horizontal="left" vertical="center" shrinkToFit="1"/>
    </xf>
    <xf numFmtId="43" fontId="10" fillId="0" borderId="32" xfId="0" applyNumberFormat="1" applyFont="1" applyBorder="1" applyAlignment="1">
      <alignment horizontal="left" vertical="center"/>
    </xf>
    <xf numFmtId="43" fontId="10" fillId="0" borderId="32" xfId="0" applyNumberFormat="1" applyFont="1" applyBorder="1" applyAlignment="1">
      <alignment horizontal="left" vertical="center" shrinkToFit="1"/>
    </xf>
    <xf numFmtId="188" fontId="10" fillId="0" borderId="32" xfId="0" applyNumberFormat="1" applyFont="1" applyBorder="1" applyAlignment="1">
      <alignment horizontal="left" vertical="center"/>
    </xf>
    <xf numFmtId="18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 shrinkToFit="1"/>
    </xf>
    <xf numFmtId="189" fontId="9" fillId="0" borderId="2" xfId="1" applyNumberFormat="1" applyFont="1" applyBorder="1" applyAlignment="1">
      <alignment horizontal="center" vertical="center" shrinkToFit="1"/>
    </xf>
    <xf numFmtId="49" fontId="6" fillId="0" borderId="2" xfId="1" applyNumberFormat="1" applyFont="1" applyBorder="1" applyAlignment="1">
      <alignment horizontal="center" vertical="center" shrinkToFit="1"/>
    </xf>
    <xf numFmtId="43" fontId="6" fillId="0" borderId="2" xfId="1" applyNumberFormat="1" applyFont="1" applyBorder="1" applyAlignment="1">
      <alignment horizontal="center" vertical="center" shrinkToFit="1"/>
    </xf>
    <xf numFmtId="43" fontId="5" fillId="0" borderId="2" xfId="1" applyNumberFormat="1" applyFont="1" applyBorder="1" applyAlignment="1">
      <alignment horizontal="center" vertical="center" shrinkToFit="1"/>
    </xf>
    <xf numFmtId="43" fontId="6" fillId="0" borderId="2" xfId="0" applyNumberFormat="1" applyFont="1" applyBorder="1" applyAlignment="1">
      <alignment horizontal="left" vertical="center"/>
    </xf>
    <xf numFmtId="43" fontId="5" fillId="0" borderId="2" xfId="0" applyNumberFormat="1" applyFont="1" applyBorder="1" applyAlignment="1">
      <alignment horizontal="left" vertical="center"/>
    </xf>
    <xf numFmtId="43" fontId="6" fillId="0" borderId="2" xfId="0" applyNumberFormat="1" applyFont="1" applyFill="1" applyBorder="1" applyAlignment="1">
      <alignment horizontal="center" vertical="center" shrinkToFit="1"/>
    </xf>
    <xf numFmtId="43" fontId="6" fillId="0" borderId="2" xfId="0" applyNumberFormat="1" applyFont="1" applyBorder="1" applyAlignment="1">
      <alignment horizontal="center" vertical="center" shrinkToFit="1"/>
    </xf>
    <xf numFmtId="188" fontId="6" fillId="0" borderId="2" xfId="0" applyNumberFormat="1" applyFont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87" fontId="9" fillId="0" borderId="21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43" fontId="9" fillId="0" borderId="21" xfId="1" applyFont="1" applyBorder="1" applyAlignment="1">
      <alignment horizontal="left" vertical="center"/>
    </xf>
    <xf numFmtId="49" fontId="9" fillId="0" borderId="21" xfId="1" applyNumberFormat="1" applyFont="1" applyBorder="1" applyAlignment="1">
      <alignment horizontal="left" vertical="center"/>
    </xf>
    <xf numFmtId="43" fontId="5" fillId="0" borderId="21" xfId="1" applyFont="1" applyBorder="1" applyAlignment="1">
      <alignment horizontal="left" vertical="center"/>
    </xf>
    <xf numFmtId="187" fontId="10" fillId="0" borderId="21" xfId="0" applyNumberFormat="1" applyFont="1" applyBorder="1" applyAlignment="1">
      <alignment horizontal="left" vertical="center" shrinkToFit="1"/>
    </xf>
    <xf numFmtId="43" fontId="10" fillId="0" borderId="21" xfId="0" applyNumberFormat="1" applyFont="1" applyBorder="1" applyAlignment="1">
      <alignment horizontal="left" vertical="center"/>
    </xf>
    <xf numFmtId="43" fontId="10" fillId="0" borderId="21" xfId="0" applyNumberFormat="1" applyFont="1" applyBorder="1" applyAlignment="1">
      <alignment horizontal="left" vertical="center" shrinkToFit="1"/>
    </xf>
    <xf numFmtId="188" fontId="10" fillId="0" borderId="2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88" fontId="10" fillId="0" borderId="19" xfId="1" applyNumberFormat="1" applyFont="1" applyFill="1" applyBorder="1" applyAlignment="1">
      <alignment horizontal="left" vertical="center"/>
    </xf>
    <xf numFmtId="43" fontId="5" fillId="0" borderId="19" xfId="1" applyFont="1" applyFill="1" applyBorder="1" applyAlignment="1">
      <alignment horizontal="left" vertical="center"/>
    </xf>
    <xf numFmtId="43" fontId="6" fillId="0" borderId="19" xfId="0" applyNumberFormat="1" applyFont="1" applyFill="1" applyBorder="1" applyAlignment="1">
      <alignment horizontal="left" vertical="center"/>
    </xf>
    <xf numFmtId="43" fontId="5" fillId="0" borderId="19" xfId="0" applyNumberFormat="1" applyFont="1" applyFill="1" applyBorder="1" applyAlignment="1">
      <alignment horizontal="left" vertical="center"/>
    </xf>
    <xf numFmtId="0" fontId="10" fillId="0" borderId="19" xfId="1" applyNumberFormat="1" applyFont="1" applyFill="1" applyBorder="1" applyAlignment="1">
      <alignment horizontal="left" vertical="center" wrapText="1"/>
    </xf>
    <xf numFmtId="43" fontId="4" fillId="0" borderId="0" xfId="0" applyNumberFormat="1" applyFont="1" applyAlignment="1">
      <alignment horizontal="left" vertical="center"/>
    </xf>
    <xf numFmtId="0" fontId="6" fillId="0" borderId="33" xfId="0" applyFont="1" applyFill="1" applyBorder="1"/>
    <xf numFmtId="187" fontId="6" fillId="0" borderId="33" xfId="0" applyNumberFormat="1" applyFont="1" applyFill="1" applyBorder="1"/>
    <xf numFmtId="49" fontId="6" fillId="0" borderId="33" xfId="0" applyNumberFormat="1" applyFont="1" applyFill="1" applyBorder="1"/>
    <xf numFmtId="187" fontId="9" fillId="0" borderId="33" xfId="0" applyNumberFormat="1" applyFont="1" applyFill="1" applyBorder="1" applyAlignment="1">
      <alignment horizontal="right" vertical="center" wrapText="1"/>
    </xf>
    <xf numFmtId="43" fontId="4" fillId="0" borderId="34" xfId="1" applyFont="1" applyFill="1" applyBorder="1"/>
    <xf numFmtId="43" fontId="5" fillId="3" borderId="33" xfId="1" applyFont="1" applyFill="1" applyBorder="1"/>
    <xf numFmtId="43" fontId="6" fillId="0" borderId="33" xfId="1" applyFont="1" applyFill="1" applyBorder="1"/>
    <xf numFmtId="0" fontId="6" fillId="0" borderId="35" xfId="0" applyFont="1" applyFill="1" applyBorder="1"/>
    <xf numFmtId="187" fontId="6" fillId="0" borderId="35" xfId="0" applyNumberFormat="1" applyFont="1" applyFill="1" applyBorder="1"/>
    <xf numFmtId="49" fontId="6" fillId="0" borderId="35" xfId="0" applyNumberFormat="1" applyFont="1" applyFill="1" applyBorder="1"/>
    <xf numFmtId="187" fontId="9" fillId="0" borderId="35" xfId="0" applyNumberFormat="1" applyFont="1" applyFill="1" applyBorder="1" applyAlignment="1">
      <alignment horizontal="right" vertical="center" wrapText="1"/>
    </xf>
    <xf numFmtId="43" fontId="4" fillId="0" borderId="35" xfId="1" applyFont="1" applyFill="1" applyBorder="1"/>
    <xf numFmtId="43" fontId="5" fillId="3" borderId="35" xfId="1" applyFont="1" applyFill="1" applyBorder="1"/>
    <xf numFmtId="43" fontId="6" fillId="0" borderId="35" xfId="1" applyFont="1" applyFill="1" applyBorder="1"/>
    <xf numFmtId="43" fontId="4" fillId="0" borderId="36" xfId="1" applyFont="1" applyFill="1" applyBorder="1"/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3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9" fontId="13" fillId="0" borderId="19" xfId="1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49" fontId="9" fillId="0" borderId="19" xfId="1" applyNumberFormat="1" applyFont="1" applyFill="1" applyBorder="1" applyAlignment="1">
      <alignment horizontal="left" vertical="center" wrapText="1"/>
    </xf>
    <xf numFmtId="43" fontId="9" fillId="0" borderId="19" xfId="0" applyNumberFormat="1" applyFont="1" applyFill="1" applyBorder="1" applyAlignment="1">
      <alignment horizontal="left" vertical="center" wrapText="1"/>
    </xf>
    <xf numFmtId="188" fontId="9" fillId="0" borderId="19" xfId="1" applyNumberFormat="1" applyFont="1" applyFill="1" applyBorder="1" applyAlignment="1">
      <alignment horizontal="left" vertical="center"/>
    </xf>
    <xf numFmtId="0" fontId="9" fillId="0" borderId="19" xfId="1" applyNumberFormat="1" applyFont="1" applyFill="1" applyBorder="1" applyAlignment="1">
      <alignment horizontal="left" vertical="center" wrapText="1"/>
    </xf>
    <xf numFmtId="43" fontId="5" fillId="0" borderId="19" xfId="1" applyFont="1" applyBorder="1" applyAlignment="1">
      <alignment horizontal="left" vertical="center" wrapText="1"/>
    </xf>
    <xf numFmtId="43" fontId="6" fillId="0" borderId="19" xfId="0" applyNumberFormat="1" applyFont="1" applyBorder="1" applyAlignment="1">
      <alignment horizontal="left" vertical="center" wrapText="1"/>
    </xf>
    <xf numFmtId="43" fontId="5" fillId="0" borderId="19" xfId="0" applyNumberFormat="1" applyFont="1" applyBorder="1" applyAlignment="1">
      <alignment horizontal="left" vertical="center" wrapText="1"/>
    </xf>
    <xf numFmtId="189" fontId="9" fillId="0" borderId="19" xfId="1" applyNumberFormat="1" applyFont="1" applyFill="1" applyBorder="1" applyAlignment="1">
      <alignment horizontal="left" vertical="center" wrapText="1"/>
    </xf>
    <xf numFmtId="188" fontId="9" fillId="0" borderId="19" xfId="0" applyNumberFormat="1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187" fontId="10" fillId="0" borderId="35" xfId="0" applyNumberFormat="1" applyFont="1" applyFill="1" applyBorder="1" applyAlignment="1">
      <alignment horizontal="right" vertical="center" wrapText="1"/>
    </xf>
    <xf numFmtId="187" fontId="10" fillId="0" borderId="35" xfId="0" applyNumberFormat="1" applyFont="1" applyFill="1" applyBorder="1" applyAlignment="1">
      <alignment horizontal="right" vertical="center"/>
    </xf>
    <xf numFmtId="43" fontId="24" fillId="0" borderId="33" xfId="1" applyFont="1" applyFill="1" applyBorder="1"/>
    <xf numFmtId="0" fontId="6" fillId="0" borderId="36" xfId="0" applyFont="1" applyFill="1" applyBorder="1"/>
    <xf numFmtId="187" fontId="6" fillId="0" borderId="36" xfId="0" applyNumberFormat="1" applyFont="1" applyFill="1" applyBorder="1"/>
    <xf numFmtId="49" fontId="6" fillId="0" borderId="36" xfId="0" applyNumberFormat="1" applyFont="1" applyFill="1" applyBorder="1"/>
    <xf numFmtId="187" fontId="9" fillId="0" borderId="36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 applyAlignment="1">
      <alignment horizontal="left" vertical="center"/>
    </xf>
    <xf numFmtId="43" fontId="5" fillId="3" borderId="36" xfId="1" applyFont="1" applyFill="1" applyBorder="1"/>
    <xf numFmtId="43" fontId="6" fillId="0" borderId="36" xfId="1" applyFont="1" applyFill="1" applyBorder="1"/>
    <xf numFmtId="43" fontId="24" fillId="0" borderId="35" xfId="1" applyFont="1" applyFill="1" applyBorder="1"/>
    <xf numFmtId="43" fontId="5" fillId="0" borderId="35" xfId="1" applyFont="1" applyFill="1" applyBorder="1"/>
    <xf numFmtId="43" fontId="4" fillId="0" borderId="33" xfId="1" applyFont="1" applyFill="1" applyBorder="1"/>
    <xf numFmtId="43" fontId="5" fillId="0" borderId="33" xfId="1" applyFont="1" applyFill="1" applyBorder="1"/>
    <xf numFmtId="0" fontId="4" fillId="0" borderId="37" xfId="0" applyFont="1" applyFill="1" applyBorder="1" applyAlignment="1">
      <alignment horizontal="right"/>
    </xf>
    <xf numFmtId="43" fontId="4" fillId="0" borderId="37" xfId="1" applyFont="1" applyFill="1" applyBorder="1"/>
    <xf numFmtId="187" fontId="25" fillId="0" borderId="2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5" fillId="2" borderId="0" xfId="0" applyFont="1" applyFill="1" applyAlignment="1">
      <alignment horizontal="right"/>
    </xf>
    <xf numFmtId="0" fontId="6" fillId="0" borderId="34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 wrapText="1"/>
    </xf>
    <xf numFmtId="0" fontId="13" fillId="0" borderId="19" xfId="0" applyFont="1" applyFill="1" applyBorder="1" applyAlignment="1">
      <alignment horizontal="left" vertical="center" wrapText="1"/>
    </xf>
    <xf numFmtId="43" fontId="5" fillId="0" borderId="19" xfId="1" applyFont="1" applyBorder="1" applyAlignment="1">
      <alignment horizontal="left" vertical="center" shrinkToFit="1"/>
    </xf>
    <xf numFmtId="43" fontId="6" fillId="0" borderId="19" xfId="0" applyNumberFormat="1" applyFont="1" applyBorder="1" applyAlignment="1">
      <alignment horizontal="left" vertical="center" shrinkToFit="1"/>
    </xf>
    <xf numFmtId="0" fontId="10" fillId="0" borderId="19" xfId="0" applyFont="1" applyFill="1" applyBorder="1" applyAlignment="1">
      <alignment horizontal="left" vertical="center" wrapText="1"/>
    </xf>
    <xf numFmtId="43" fontId="11" fillId="3" borderId="9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vertical="center"/>
    </xf>
    <xf numFmtId="43" fontId="4" fillId="3" borderId="0" xfId="1" applyFont="1" applyFill="1" applyAlignment="1"/>
    <xf numFmtId="0" fontId="10" fillId="3" borderId="0" xfId="0" applyFont="1" applyFill="1" applyAlignment="1">
      <alignment horizontal="left" vertical="center"/>
    </xf>
    <xf numFmtId="43" fontId="10" fillId="3" borderId="0" xfId="0" applyNumberFormat="1" applyFont="1" applyFill="1" applyAlignment="1">
      <alignment horizontal="left" vertical="center"/>
    </xf>
    <xf numFmtId="187" fontId="9" fillId="0" borderId="22" xfId="0" applyNumberFormat="1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NumberFormat="1" applyFont="1" applyFill="1" applyBorder="1" applyAlignment="1">
      <alignment horizontal="left" vertical="center"/>
    </xf>
    <xf numFmtId="189" fontId="9" fillId="0" borderId="22" xfId="1" applyNumberFormat="1" applyFont="1" applyFill="1" applyBorder="1" applyAlignment="1">
      <alignment horizontal="left" vertical="center"/>
    </xf>
    <xf numFmtId="49" fontId="9" fillId="0" borderId="22" xfId="1" applyNumberFormat="1" applyFont="1" applyFill="1" applyBorder="1" applyAlignment="1">
      <alignment horizontal="left" vertical="center"/>
    </xf>
    <xf numFmtId="43" fontId="9" fillId="0" borderId="22" xfId="1" applyFont="1" applyFill="1" applyBorder="1" applyAlignment="1">
      <alignment horizontal="left" vertical="center"/>
    </xf>
    <xf numFmtId="43" fontId="9" fillId="0" borderId="22" xfId="0" applyNumberFormat="1" applyFont="1" applyFill="1" applyBorder="1" applyAlignment="1">
      <alignment horizontal="left" vertical="center"/>
    </xf>
    <xf numFmtId="188" fontId="9" fillId="0" borderId="22" xfId="0" applyNumberFormat="1" applyFont="1" applyFill="1" applyBorder="1" applyAlignment="1">
      <alignment horizontal="left" vertical="center"/>
    </xf>
    <xf numFmtId="189" fontId="10" fillId="0" borderId="19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0" fillId="0" borderId="19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38" xfId="0" applyFont="1" applyBorder="1" applyAlignment="1">
      <alignment vertical="center"/>
    </xf>
    <xf numFmtId="187" fontId="4" fillId="0" borderId="3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3" xfId="0" applyFont="1" applyBorder="1"/>
    <xf numFmtId="0" fontId="4" fillId="0" borderId="3" xfId="0" applyFont="1" applyBorder="1" applyAlignment="1">
      <alignment vertical="center"/>
    </xf>
    <xf numFmtId="43" fontId="4" fillId="0" borderId="39" xfId="1" applyFont="1" applyBorder="1" applyAlignment="1">
      <alignment vertical="center"/>
    </xf>
    <xf numFmtId="43" fontId="4" fillId="0" borderId="38" xfId="1" applyFont="1" applyBorder="1" applyAlignment="1">
      <alignment vertical="center"/>
    </xf>
    <xf numFmtId="43" fontId="4" fillId="0" borderId="40" xfId="1" applyFont="1" applyBorder="1" applyAlignment="1">
      <alignment vertical="center"/>
    </xf>
    <xf numFmtId="0" fontId="6" fillId="0" borderId="0" xfId="0" applyFont="1"/>
    <xf numFmtId="0" fontId="4" fillId="0" borderId="20" xfId="0" applyFont="1" applyBorder="1" applyAlignment="1">
      <alignment vertical="center"/>
    </xf>
    <xf numFmtId="187" fontId="4" fillId="0" borderId="42" xfId="0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43" fontId="4" fillId="0" borderId="42" xfId="1" applyFont="1" applyBorder="1" applyAlignment="1">
      <alignment vertical="center"/>
    </xf>
    <xf numFmtId="43" fontId="4" fillId="0" borderId="20" xfId="1" applyFont="1" applyBorder="1" applyAlignment="1">
      <alignment vertical="center"/>
    </xf>
    <xf numFmtId="43" fontId="4" fillId="0" borderId="24" xfId="1" applyFont="1" applyBorder="1" applyAlignment="1">
      <alignment vertical="center"/>
    </xf>
    <xf numFmtId="43" fontId="4" fillId="4" borderId="24" xfId="1" applyFont="1" applyFill="1" applyBorder="1" applyAlignment="1">
      <alignment vertical="center"/>
    </xf>
    <xf numFmtId="43" fontId="15" fillId="0" borderId="42" xfId="1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187" fontId="6" fillId="0" borderId="0" xfId="0" applyNumberFormat="1" applyFont="1"/>
    <xf numFmtId="49" fontId="6" fillId="0" borderId="0" xfId="0" applyNumberFormat="1" applyFont="1"/>
    <xf numFmtId="0" fontId="6" fillId="0" borderId="0" xfId="0" applyFont="1" applyAlignment="1">
      <alignment horizontal="right"/>
    </xf>
    <xf numFmtId="43" fontId="6" fillId="0" borderId="0" xfId="1" applyFont="1"/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3" fontId="9" fillId="0" borderId="19" xfId="0" applyNumberFormat="1" applyFont="1" applyFill="1" applyBorder="1" applyAlignment="1">
      <alignment horizontal="center" vertical="center" wrapText="1"/>
    </xf>
    <xf numFmtId="43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43" fontId="3" fillId="0" borderId="0" xfId="1" applyFont="1" applyFill="1" applyAlignment="1"/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3" fontId="10" fillId="0" borderId="19" xfId="1" applyFont="1" applyFill="1" applyBorder="1" applyAlignment="1">
      <alignment horizontal="left" vertical="center" wrapText="1"/>
    </xf>
    <xf numFmtId="43" fontId="11" fillId="0" borderId="4" xfId="1" applyFont="1" applyFill="1" applyBorder="1" applyAlignment="1">
      <alignment horizontal="center" vertical="center"/>
    </xf>
    <xf numFmtId="43" fontId="11" fillId="0" borderId="3" xfId="1" applyFont="1" applyFill="1" applyBorder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center" shrinkToFit="1"/>
    </xf>
    <xf numFmtId="189" fontId="10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9" fontId="8" fillId="0" borderId="4" xfId="1" applyNumberFormat="1" applyFont="1" applyBorder="1" applyAlignment="1">
      <alignment horizontal="center" vertical="center" shrinkToFit="1"/>
    </xf>
    <xf numFmtId="189" fontId="8" fillId="0" borderId="5" xfId="1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189" fontId="8" fillId="0" borderId="27" xfId="1" applyNumberFormat="1" applyFont="1" applyBorder="1" applyAlignment="1">
      <alignment horizontal="center" vertical="center" shrinkToFit="1"/>
    </xf>
    <xf numFmtId="189" fontId="8" fillId="0" borderId="28" xfId="1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4" fillId="0" borderId="36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5">
    <cellStyle name="Comma" xfId="1" builtinId="3"/>
    <cellStyle name="Comma 2" xf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colors>
    <mruColors>
      <color rgb="FFFF6699"/>
      <color rgb="FF66CCFF"/>
      <color rgb="FFCCECFF"/>
      <color rgb="FFFF99FF"/>
      <color rgb="FFFFFF99"/>
      <color rgb="FFFFFFCC"/>
      <color rgb="FFCCFFCC"/>
      <color rgb="FF66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174171</xdr:colOff>
      <xdr:row>0</xdr:row>
      <xdr:rowOff>228600</xdr:rowOff>
    </xdr:from>
    <xdr:to>
      <xdr:col>8</xdr:col>
      <xdr:colOff>43543</xdr:colOff>
      <xdr:row>2</xdr:row>
      <xdr:rowOff>424542</xdr:rowOff>
    </xdr:to>
    <xdr:sp macro="" textlink="">
      <xdr:nvSpPr>
        <xdr:cNvPr id="2" name="TextBox 1"/>
        <xdr:cNvSpPr txBox="1"/>
      </xdr:nvSpPr>
      <xdr:spPr>
        <a:xfrm>
          <a:off x="174171" y="228600"/>
          <a:ext cx="4713515" cy="696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800">
              <a:solidFill>
                <a:srgbClr val="FF0000"/>
              </a:solidFill>
            </a:rPr>
            <a:t>6107/398  วันที่ </a:t>
          </a:r>
          <a:r>
            <a:rPr lang="en-US" sz="2800">
              <a:solidFill>
                <a:srgbClr val="FF0000"/>
              </a:solidFill>
            </a:rPr>
            <a:t>3</a:t>
          </a:r>
          <a:r>
            <a:rPr lang="th-TH" sz="2800">
              <a:solidFill>
                <a:srgbClr val="FF0000"/>
              </a:solidFill>
            </a:rPr>
            <a:t> ธ.ค. 61</a:t>
          </a:r>
        </a:p>
      </xdr:txBody>
    </xdr:sp>
    <xdr:clientData/>
  </xdr:twoCellAnchor>
  <xdr:twoCellAnchor>
    <xdr:from>
      <xdr:col>0</xdr:col>
      <xdr:colOff>195942</xdr:colOff>
      <xdr:row>32</xdr:row>
      <xdr:rowOff>217713</xdr:rowOff>
    </xdr:from>
    <xdr:to>
      <xdr:col>8</xdr:col>
      <xdr:colOff>65314</xdr:colOff>
      <xdr:row>34</xdr:row>
      <xdr:rowOff>413655</xdr:rowOff>
    </xdr:to>
    <xdr:sp macro="" textlink="">
      <xdr:nvSpPr>
        <xdr:cNvPr id="3" name="TextBox 2"/>
        <xdr:cNvSpPr txBox="1"/>
      </xdr:nvSpPr>
      <xdr:spPr>
        <a:xfrm>
          <a:off x="195942" y="10134599"/>
          <a:ext cx="4713515" cy="696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800">
              <a:solidFill>
                <a:srgbClr val="FF0000"/>
              </a:solidFill>
            </a:rPr>
            <a:t>6107/397  วันที่ 4 ธ.ค. 61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8</xdr:col>
      <xdr:colOff>87086</xdr:colOff>
      <xdr:row>96</xdr:row>
      <xdr:rowOff>195943</xdr:rowOff>
    </xdr:to>
    <xdr:sp macro="" textlink="">
      <xdr:nvSpPr>
        <xdr:cNvPr id="4" name="TextBox 3"/>
        <xdr:cNvSpPr txBox="1"/>
      </xdr:nvSpPr>
      <xdr:spPr>
        <a:xfrm>
          <a:off x="217714" y="29162829"/>
          <a:ext cx="4713515" cy="696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800">
              <a:solidFill>
                <a:srgbClr val="FF0000"/>
              </a:solidFill>
            </a:rPr>
            <a:t>6107/395   วันที่ 4 ธ.ค. 61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8</xdr:col>
      <xdr:colOff>87086</xdr:colOff>
      <xdr:row>66</xdr:row>
      <xdr:rowOff>195942</xdr:rowOff>
    </xdr:to>
    <xdr:sp macro="" textlink="">
      <xdr:nvSpPr>
        <xdr:cNvPr id="6" name="TextBox 5"/>
        <xdr:cNvSpPr txBox="1"/>
      </xdr:nvSpPr>
      <xdr:spPr>
        <a:xfrm>
          <a:off x="217714" y="19365686"/>
          <a:ext cx="4713515" cy="696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800">
              <a:solidFill>
                <a:srgbClr val="FF0000"/>
              </a:solidFill>
            </a:rPr>
            <a:t>6107/399  วันที่ 4 ธ.ค. 61</a:t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8</xdr:col>
      <xdr:colOff>87086</xdr:colOff>
      <xdr:row>123</xdr:row>
      <xdr:rowOff>195942</xdr:rowOff>
    </xdr:to>
    <xdr:sp macro="" textlink="">
      <xdr:nvSpPr>
        <xdr:cNvPr id="7" name="TextBox 6"/>
        <xdr:cNvSpPr txBox="1"/>
      </xdr:nvSpPr>
      <xdr:spPr>
        <a:xfrm>
          <a:off x="217714" y="38350371"/>
          <a:ext cx="4713515" cy="696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800">
              <a:solidFill>
                <a:srgbClr val="FF0000"/>
              </a:solidFill>
            </a:rPr>
            <a:t>6107/396   วันที่ 4 ธ.ค. 61</a:t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9</xdr:col>
      <xdr:colOff>620487</xdr:colOff>
      <xdr:row>252</xdr:row>
      <xdr:rowOff>195942</xdr:rowOff>
    </xdr:to>
    <xdr:sp macro="" textlink="">
      <xdr:nvSpPr>
        <xdr:cNvPr id="8" name="TextBox 7"/>
        <xdr:cNvSpPr txBox="1"/>
      </xdr:nvSpPr>
      <xdr:spPr>
        <a:xfrm>
          <a:off x="1600200" y="77234143"/>
          <a:ext cx="4909458" cy="696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800">
              <a:solidFill>
                <a:srgbClr val="FF0000"/>
              </a:solidFill>
            </a:rPr>
            <a:t>6107/405  วันที่ 8 ธ.ค. 61</a:t>
          </a:r>
        </a:p>
      </xdr:txBody>
    </xdr:sp>
    <xdr:clientData/>
  </xdr:twoCellAnchor>
  <xdr:twoCellAnchor>
    <xdr:from>
      <xdr:col>0</xdr:col>
      <xdr:colOff>0</xdr:colOff>
      <xdr:row>159</xdr:row>
      <xdr:rowOff>35858</xdr:rowOff>
    </xdr:from>
    <xdr:to>
      <xdr:col>8</xdr:col>
      <xdr:colOff>726141</xdr:colOff>
      <xdr:row>160</xdr:row>
      <xdr:rowOff>161364</xdr:rowOff>
    </xdr:to>
    <xdr:sp macro="" textlink="">
      <xdr:nvSpPr>
        <xdr:cNvPr id="9" name="TextBox 8"/>
        <xdr:cNvSpPr txBox="1"/>
      </xdr:nvSpPr>
      <xdr:spPr>
        <a:xfrm rot="19158331">
          <a:off x="0" y="50148564"/>
          <a:ext cx="5773270" cy="394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solidFill>
                <a:schemeClr val="accent1"/>
              </a:solidFill>
            </a:rPr>
            <a:t>6107/412   วันที่ 17 ธ.ค. 61  </a:t>
          </a:r>
          <a:r>
            <a:rPr lang="th-TH" sz="1800">
              <a:solidFill>
                <a:srgbClr val="FF0000"/>
              </a:solidFill>
            </a:rPr>
            <a:t>(อนุมัติ 10 มค 62)</a:t>
          </a:r>
        </a:p>
      </xdr:txBody>
    </xdr:sp>
    <xdr:clientData/>
  </xdr:twoCellAnchor>
  <xdr:twoCellAnchor>
    <xdr:from>
      <xdr:col>2</xdr:col>
      <xdr:colOff>0</xdr:colOff>
      <xdr:row>185</xdr:row>
      <xdr:rowOff>0</xdr:rowOff>
    </xdr:from>
    <xdr:to>
      <xdr:col>9</xdr:col>
      <xdr:colOff>616003</xdr:colOff>
      <xdr:row>187</xdr:row>
      <xdr:rowOff>195942</xdr:rowOff>
    </xdr:to>
    <xdr:sp macro="" textlink="">
      <xdr:nvSpPr>
        <xdr:cNvPr id="10" name="TextBox 9"/>
        <xdr:cNvSpPr txBox="1"/>
      </xdr:nvSpPr>
      <xdr:spPr>
        <a:xfrm>
          <a:off x="1604682" y="57750635"/>
          <a:ext cx="4910097" cy="6979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800">
              <a:solidFill>
                <a:srgbClr val="FF0000"/>
              </a:solidFill>
            </a:rPr>
            <a:t>6107/ 404      วันที่  8   ธ.ค. 61</a:t>
          </a:r>
        </a:p>
      </xdr:txBody>
    </xdr:sp>
    <xdr:clientData/>
  </xdr:twoCellAnchor>
  <xdr:twoCellAnchor>
    <xdr:from>
      <xdr:col>2</xdr:col>
      <xdr:colOff>0</xdr:colOff>
      <xdr:row>218</xdr:row>
      <xdr:rowOff>0</xdr:rowOff>
    </xdr:from>
    <xdr:to>
      <xdr:col>9</xdr:col>
      <xdr:colOff>616003</xdr:colOff>
      <xdr:row>220</xdr:row>
      <xdr:rowOff>195943</xdr:rowOff>
    </xdr:to>
    <xdr:sp macro="" textlink="">
      <xdr:nvSpPr>
        <xdr:cNvPr id="11" name="TextBox 10"/>
        <xdr:cNvSpPr txBox="1"/>
      </xdr:nvSpPr>
      <xdr:spPr>
        <a:xfrm>
          <a:off x="1604682" y="67280118"/>
          <a:ext cx="4910097" cy="6979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800">
              <a:solidFill>
                <a:srgbClr val="FF0000"/>
              </a:solidFill>
            </a:rPr>
            <a:t>6107/403      วันที่  8  ธ.ค. 61</a:t>
          </a:r>
        </a:p>
      </xdr:txBody>
    </xdr:sp>
    <xdr:clientData/>
  </xdr:twoCellAnchor>
  <xdr:twoCellAnchor>
    <xdr:from>
      <xdr:col>0</xdr:col>
      <xdr:colOff>0</xdr:colOff>
      <xdr:row>285</xdr:row>
      <xdr:rowOff>161364</xdr:rowOff>
    </xdr:from>
    <xdr:to>
      <xdr:col>8</xdr:col>
      <xdr:colOff>502024</xdr:colOff>
      <xdr:row>287</xdr:row>
      <xdr:rowOff>116541</xdr:rowOff>
    </xdr:to>
    <xdr:sp macro="" textlink="">
      <xdr:nvSpPr>
        <xdr:cNvPr id="12" name="TextBox 11"/>
        <xdr:cNvSpPr txBox="1"/>
      </xdr:nvSpPr>
      <xdr:spPr>
        <a:xfrm rot="20172168">
          <a:off x="0" y="87280376"/>
          <a:ext cx="5549153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000">
              <a:solidFill>
                <a:schemeClr val="accent1"/>
              </a:solidFill>
            </a:rPr>
            <a:t>6107/ 411     วันที่ 17 ธ.ค. 61(</a:t>
          </a:r>
          <a:r>
            <a:rPr lang="th-TH" sz="2000">
              <a:solidFill>
                <a:srgbClr val="FF0000"/>
              </a:solidFill>
            </a:rPr>
            <a:t>อนุมัติ 10 มีค62)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131635</xdr:colOff>
      <xdr:row>24</xdr:row>
      <xdr:rowOff>32402</xdr:rowOff>
    </xdr:from>
    <xdr:to>
      <xdr:col>3</xdr:col>
      <xdr:colOff>977107</xdr:colOff>
      <xdr:row>25</xdr:row>
      <xdr:rowOff>113084</xdr:rowOff>
    </xdr:to>
    <xdr:sp macro="" textlink="">
      <xdr:nvSpPr>
        <xdr:cNvPr id="2" name="TextBox 1"/>
        <xdr:cNvSpPr txBox="1"/>
      </xdr:nvSpPr>
      <xdr:spPr>
        <a:xfrm rot="20298087">
          <a:off x="391611" y="10422496"/>
          <a:ext cx="2979072" cy="394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solidFill>
                <a:schemeClr val="accent1"/>
              </a:solidFill>
            </a:rPr>
            <a:t>6107/92   (11 มีค 62)</a:t>
          </a:r>
          <a:endParaRPr lang="th-TH" sz="18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914400</xdr:colOff>
      <xdr:row>7</xdr:row>
      <xdr:rowOff>188258</xdr:rowOff>
    </xdr:from>
    <xdr:to>
      <xdr:col>6</xdr:col>
      <xdr:colOff>11754</xdr:colOff>
      <xdr:row>8</xdr:row>
      <xdr:rowOff>268940</xdr:rowOff>
    </xdr:to>
    <xdr:sp macro="" textlink="">
      <xdr:nvSpPr>
        <xdr:cNvPr id="3" name="TextBox 2"/>
        <xdr:cNvSpPr txBox="1"/>
      </xdr:nvSpPr>
      <xdr:spPr>
        <a:xfrm rot="20298087">
          <a:off x="1174376" y="2411505"/>
          <a:ext cx="2979072" cy="394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solidFill>
                <a:schemeClr val="accent1"/>
              </a:solidFill>
            </a:rPr>
            <a:t>6107/91  (11 มีค 62)</a:t>
          </a:r>
          <a:endParaRPr lang="th-TH" sz="18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448235</xdr:colOff>
      <xdr:row>50</xdr:row>
      <xdr:rowOff>179294</xdr:rowOff>
    </xdr:from>
    <xdr:to>
      <xdr:col>4</xdr:col>
      <xdr:colOff>226907</xdr:colOff>
      <xdr:row>51</xdr:row>
      <xdr:rowOff>259976</xdr:rowOff>
    </xdr:to>
    <xdr:sp macro="" textlink="">
      <xdr:nvSpPr>
        <xdr:cNvPr id="4" name="TextBox 3"/>
        <xdr:cNvSpPr txBox="1"/>
      </xdr:nvSpPr>
      <xdr:spPr>
        <a:xfrm rot="20298087">
          <a:off x="708211" y="18574870"/>
          <a:ext cx="2979072" cy="394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solidFill>
                <a:schemeClr val="accent1"/>
              </a:solidFill>
            </a:rPr>
            <a:t>6107/93  (11 มีค 62)</a:t>
          </a:r>
          <a:endParaRPr lang="th-TH" sz="18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318654</xdr:colOff>
      <xdr:row>72</xdr:row>
      <xdr:rowOff>2</xdr:rowOff>
    </xdr:from>
    <xdr:to>
      <xdr:col>4</xdr:col>
      <xdr:colOff>97326</xdr:colOff>
      <xdr:row>73</xdr:row>
      <xdr:rowOff>80684</xdr:rowOff>
    </xdr:to>
    <xdr:sp macro="" textlink="">
      <xdr:nvSpPr>
        <xdr:cNvPr id="5" name="TextBox 4"/>
        <xdr:cNvSpPr txBox="1"/>
      </xdr:nvSpPr>
      <xdr:spPr>
        <a:xfrm rot="20298087">
          <a:off x="581890" y="19507202"/>
          <a:ext cx="2979072" cy="3993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solidFill>
                <a:schemeClr val="accent1"/>
              </a:solidFill>
            </a:rPr>
            <a:t>6107/103  (21 มีค 62)</a:t>
          </a:r>
          <a:endParaRPr lang="th-TH" sz="18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95</xdr:row>
      <xdr:rowOff>83128</xdr:rowOff>
    </xdr:from>
    <xdr:to>
      <xdr:col>3</xdr:col>
      <xdr:colOff>776199</xdr:colOff>
      <xdr:row>96</xdr:row>
      <xdr:rowOff>163811</xdr:rowOff>
    </xdr:to>
    <xdr:sp macro="" textlink="">
      <xdr:nvSpPr>
        <xdr:cNvPr id="6" name="TextBox 5"/>
        <xdr:cNvSpPr txBox="1"/>
      </xdr:nvSpPr>
      <xdr:spPr>
        <a:xfrm rot="20298087">
          <a:off x="193963" y="26947092"/>
          <a:ext cx="2979072" cy="3993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solidFill>
                <a:schemeClr val="accent1"/>
              </a:solidFill>
            </a:rPr>
            <a:t>6107/100  (21 มีค 62)</a:t>
          </a:r>
          <a:endParaRPr lang="th-TH" sz="18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665017</xdr:colOff>
      <xdr:row>122</xdr:row>
      <xdr:rowOff>138546</xdr:rowOff>
    </xdr:from>
    <xdr:to>
      <xdr:col>4</xdr:col>
      <xdr:colOff>443689</xdr:colOff>
      <xdr:row>123</xdr:row>
      <xdr:rowOff>219228</xdr:rowOff>
    </xdr:to>
    <xdr:sp macro="" textlink="">
      <xdr:nvSpPr>
        <xdr:cNvPr id="7" name="TextBox 6"/>
        <xdr:cNvSpPr txBox="1"/>
      </xdr:nvSpPr>
      <xdr:spPr>
        <a:xfrm rot="20298087">
          <a:off x="928253" y="35426073"/>
          <a:ext cx="2979072" cy="3993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solidFill>
                <a:schemeClr val="accent1"/>
              </a:solidFill>
            </a:rPr>
            <a:t>6107/102  (21 มีค 62)</a:t>
          </a:r>
          <a:endParaRPr lang="th-TH" sz="18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290945</xdr:colOff>
      <xdr:row>147</xdr:row>
      <xdr:rowOff>55418</xdr:rowOff>
    </xdr:from>
    <xdr:to>
      <xdr:col>4</xdr:col>
      <xdr:colOff>69617</xdr:colOff>
      <xdr:row>148</xdr:row>
      <xdr:rowOff>136101</xdr:rowOff>
    </xdr:to>
    <xdr:sp macro="" textlink="">
      <xdr:nvSpPr>
        <xdr:cNvPr id="8" name="TextBox 7"/>
        <xdr:cNvSpPr txBox="1"/>
      </xdr:nvSpPr>
      <xdr:spPr>
        <a:xfrm rot="20298087">
          <a:off x="554181" y="43309309"/>
          <a:ext cx="2979072" cy="3993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solidFill>
                <a:schemeClr val="accent1"/>
              </a:solidFill>
            </a:rPr>
            <a:t>6107/104  (21 มีค 62)</a:t>
          </a:r>
          <a:endParaRPr lang="th-TH" sz="18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624840</xdr:colOff>
      <xdr:row>655</xdr:row>
      <xdr:rowOff>297180</xdr:rowOff>
    </xdr:from>
    <xdr:to>
      <xdr:col>6</xdr:col>
      <xdr:colOff>388620</xdr:colOff>
      <xdr:row>658</xdr:row>
      <xdr:rowOff>167640</xdr:rowOff>
    </xdr:to>
    <xdr:sp macro="" textlink="">
      <xdr:nvSpPr>
        <xdr:cNvPr id="9" name="TextBox 8"/>
        <xdr:cNvSpPr txBox="1"/>
      </xdr:nvSpPr>
      <xdr:spPr>
        <a:xfrm rot="1092826">
          <a:off x="1866900" y="210525360"/>
          <a:ext cx="3070860" cy="807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6107/205  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(เบิก</a:t>
          </a:r>
          <a:r>
            <a:rPr lang="th-TH" sz="1100" baseline="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29 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พค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62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)</a:t>
          </a:r>
        </a:p>
        <a:p>
          <a:endParaRPr lang="th-TH" sz="1100">
            <a:solidFill>
              <a:srgbClr val="FF0000"/>
            </a:solidFill>
            <a:latin typeface="Adobe Myungjo Std M" pitchFamily="18" charset="-128"/>
            <a:ea typeface="Adobe Myungjo Std M" pitchFamily="18" charset="-128"/>
          </a:endParaRPr>
        </a:p>
        <a:p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อนุมัติ 15 มิย 62)</a:t>
          </a:r>
        </a:p>
      </xdr:txBody>
    </xdr:sp>
    <xdr:clientData/>
  </xdr:twoCellAnchor>
  <xdr:twoCellAnchor>
    <xdr:from>
      <xdr:col>2</xdr:col>
      <xdr:colOff>65315</xdr:colOff>
      <xdr:row>603</xdr:row>
      <xdr:rowOff>87086</xdr:rowOff>
    </xdr:from>
    <xdr:to>
      <xdr:col>5</xdr:col>
      <xdr:colOff>525781</xdr:colOff>
      <xdr:row>605</xdr:row>
      <xdr:rowOff>273231</xdr:rowOff>
    </xdr:to>
    <xdr:sp macro="" textlink="">
      <xdr:nvSpPr>
        <xdr:cNvPr id="10" name="TextBox 9"/>
        <xdr:cNvSpPr txBox="1"/>
      </xdr:nvSpPr>
      <xdr:spPr>
        <a:xfrm rot="1092826">
          <a:off x="1306286" y="195561857"/>
          <a:ext cx="3062152" cy="817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6107/20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0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 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(เบิก</a:t>
          </a:r>
          <a:r>
            <a:rPr lang="th-TH" sz="1100" baseline="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2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2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พค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62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)</a:t>
          </a:r>
        </a:p>
        <a:p>
          <a:endParaRPr lang="th-TH" sz="1100">
            <a:solidFill>
              <a:srgbClr val="FF0000"/>
            </a:solidFill>
            <a:latin typeface="Adobe Myungjo Std M" pitchFamily="18" charset="-128"/>
            <a:ea typeface="Adobe Myungjo Std M" pitchFamily="18" charset="-128"/>
          </a:endParaRPr>
        </a:p>
        <a:p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อนุมัติ 15 มิย 62)</a:t>
          </a:r>
        </a:p>
      </xdr:txBody>
    </xdr:sp>
    <xdr:clientData/>
  </xdr:twoCellAnchor>
  <xdr:twoCellAnchor>
    <xdr:from>
      <xdr:col>0</xdr:col>
      <xdr:colOff>718457</xdr:colOff>
      <xdr:row>522</xdr:row>
      <xdr:rowOff>250371</xdr:rowOff>
    </xdr:from>
    <xdr:to>
      <xdr:col>4</xdr:col>
      <xdr:colOff>591095</xdr:colOff>
      <xdr:row>525</xdr:row>
      <xdr:rowOff>120831</xdr:rowOff>
    </xdr:to>
    <xdr:sp macro="" textlink="">
      <xdr:nvSpPr>
        <xdr:cNvPr id="11" name="TextBox 10"/>
        <xdr:cNvSpPr txBox="1"/>
      </xdr:nvSpPr>
      <xdr:spPr>
        <a:xfrm rot="1092826">
          <a:off x="718457" y="170437628"/>
          <a:ext cx="3062152" cy="817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6107/20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1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 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(เบิก</a:t>
          </a:r>
          <a:r>
            <a:rPr lang="th-TH" sz="1100" baseline="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29 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พค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62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)</a:t>
          </a:r>
        </a:p>
        <a:p>
          <a:endParaRPr lang="th-TH" sz="1100">
            <a:solidFill>
              <a:srgbClr val="FF0000"/>
            </a:solidFill>
            <a:latin typeface="Adobe Myungjo Std M" pitchFamily="18" charset="-128"/>
            <a:ea typeface="Adobe Myungjo Std M" pitchFamily="18" charset="-128"/>
          </a:endParaRPr>
        </a:p>
        <a:p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อนุมัติ 15 มิย 62)</a:t>
          </a:r>
        </a:p>
      </xdr:txBody>
    </xdr:sp>
    <xdr:clientData/>
  </xdr:twoCellAnchor>
  <xdr:twoCellAnchor>
    <xdr:from>
      <xdr:col>3</xdr:col>
      <xdr:colOff>0</xdr:colOff>
      <xdr:row>578</xdr:row>
      <xdr:rowOff>0</xdr:rowOff>
    </xdr:from>
    <xdr:to>
      <xdr:col>6</xdr:col>
      <xdr:colOff>645523</xdr:colOff>
      <xdr:row>580</xdr:row>
      <xdr:rowOff>186146</xdr:rowOff>
    </xdr:to>
    <xdr:sp macro="" textlink="">
      <xdr:nvSpPr>
        <xdr:cNvPr id="12" name="TextBox 11"/>
        <xdr:cNvSpPr txBox="1"/>
      </xdr:nvSpPr>
      <xdr:spPr>
        <a:xfrm rot="1092826">
          <a:off x="2122714" y="187691486"/>
          <a:ext cx="3062152" cy="817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6107/20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6(เบิก</a:t>
          </a:r>
          <a:r>
            <a:rPr lang="th-TH" sz="1100" baseline="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29 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พค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62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)</a:t>
          </a:r>
        </a:p>
        <a:p>
          <a:endParaRPr lang="th-TH" sz="1100">
            <a:solidFill>
              <a:srgbClr val="FF0000"/>
            </a:solidFill>
            <a:latin typeface="Adobe Myungjo Std M" pitchFamily="18" charset="-128"/>
            <a:ea typeface="Adobe Myungjo Std M" pitchFamily="18" charset="-128"/>
          </a:endParaRPr>
        </a:p>
        <a:p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อนุมัติ 15 มิย 62)</a:t>
          </a:r>
        </a:p>
      </xdr:txBody>
    </xdr:sp>
    <xdr:clientData/>
  </xdr:twoCellAnchor>
  <xdr:twoCellAnchor>
    <xdr:from>
      <xdr:col>3</xdr:col>
      <xdr:colOff>0</xdr:colOff>
      <xdr:row>630</xdr:row>
      <xdr:rowOff>0</xdr:rowOff>
    </xdr:from>
    <xdr:to>
      <xdr:col>6</xdr:col>
      <xdr:colOff>645523</xdr:colOff>
      <xdr:row>632</xdr:row>
      <xdr:rowOff>186146</xdr:rowOff>
    </xdr:to>
    <xdr:sp macro="" textlink="">
      <xdr:nvSpPr>
        <xdr:cNvPr id="13" name="TextBox 12"/>
        <xdr:cNvSpPr txBox="1"/>
      </xdr:nvSpPr>
      <xdr:spPr>
        <a:xfrm rot="1092826">
          <a:off x="2122714" y="204139800"/>
          <a:ext cx="3062152" cy="817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6107/20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3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 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(เบิก</a:t>
          </a:r>
          <a:r>
            <a:rPr lang="th-TH" sz="1100" baseline="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29 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พค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62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)</a:t>
          </a:r>
        </a:p>
        <a:p>
          <a:endParaRPr lang="th-TH" sz="1100">
            <a:solidFill>
              <a:srgbClr val="FF0000"/>
            </a:solidFill>
            <a:latin typeface="Adobe Myungjo Std M" pitchFamily="18" charset="-128"/>
            <a:ea typeface="Adobe Myungjo Std M" pitchFamily="18" charset="-128"/>
          </a:endParaRPr>
        </a:p>
        <a:p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อนุมัติ 15 มิย 62)</a:t>
          </a:r>
        </a:p>
      </xdr:txBody>
    </xdr:sp>
    <xdr:clientData/>
  </xdr:twoCellAnchor>
  <xdr:twoCellAnchor>
    <xdr:from>
      <xdr:col>3</xdr:col>
      <xdr:colOff>0</xdr:colOff>
      <xdr:row>682</xdr:row>
      <xdr:rowOff>0</xdr:rowOff>
    </xdr:from>
    <xdr:to>
      <xdr:col>6</xdr:col>
      <xdr:colOff>645523</xdr:colOff>
      <xdr:row>684</xdr:row>
      <xdr:rowOff>186145</xdr:rowOff>
    </xdr:to>
    <xdr:sp macro="" textlink="">
      <xdr:nvSpPr>
        <xdr:cNvPr id="14" name="TextBox 13"/>
        <xdr:cNvSpPr txBox="1"/>
      </xdr:nvSpPr>
      <xdr:spPr>
        <a:xfrm rot="1092826">
          <a:off x="2122714" y="220707857"/>
          <a:ext cx="3062152" cy="817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6107/20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4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 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(เบิก</a:t>
          </a:r>
          <a:r>
            <a:rPr lang="th-TH" sz="1100" baseline="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29 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พค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62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)</a:t>
          </a:r>
        </a:p>
        <a:p>
          <a:endParaRPr lang="th-TH" sz="1100">
            <a:solidFill>
              <a:srgbClr val="FF0000"/>
            </a:solidFill>
            <a:latin typeface="Adobe Myungjo Std M" pitchFamily="18" charset="-128"/>
            <a:ea typeface="Adobe Myungjo Std M" pitchFamily="18" charset="-128"/>
          </a:endParaRPr>
        </a:p>
        <a:p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อนุมัติ 15 มิย 62)</a:t>
          </a:r>
        </a:p>
      </xdr:txBody>
    </xdr:sp>
    <xdr:clientData/>
  </xdr:twoCellAnchor>
  <xdr:twoCellAnchor>
    <xdr:from>
      <xdr:col>2</xdr:col>
      <xdr:colOff>185058</xdr:colOff>
      <xdr:row>549</xdr:row>
      <xdr:rowOff>108857</xdr:rowOff>
    </xdr:from>
    <xdr:to>
      <xdr:col>5</xdr:col>
      <xdr:colOff>645524</xdr:colOff>
      <xdr:row>551</xdr:row>
      <xdr:rowOff>295003</xdr:rowOff>
    </xdr:to>
    <xdr:sp macro="" textlink="">
      <xdr:nvSpPr>
        <xdr:cNvPr id="15" name="TextBox 14"/>
        <xdr:cNvSpPr txBox="1"/>
      </xdr:nvSpPr>
      <xdr:spPr>
        <a:xfrm rot="1092826">
          <a:off x="1426029" y="178623686"/>
          <a:ext cx="3062152" cy="817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6107/20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2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 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(เบิก</a:t>
          </a:r>
          <a:r>
            <a:rPr lang="th-TH" sz="1100" baseline="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29 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พค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62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)</a:t>
          </a:r>
        </a:p>
        <a:p>
          <a:endParaRPr lang="th-TH" sz="1100">
            <a:solidFill>
              <a:srgbClr val="FF0000"/>
            </a:solidFill>
            <a:latin typeface="Adobe Myungjo Std M" pitchFamily="18" charset="-128"/>
            <a:ea typeface="Adobe Myungjo Std M" pitchFamily="18" charset="-128"/>
          </a:endParaRPr>
        </a:p>
        <a:p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อนุมัติ 15 มิย 62)</a:t>
          </a:r>
        </a:p>
      </xdr:txBody>
    </xdr:sp>
    <xdr:clientData/>
  </xdr:twoCellAnchor>
  <xdr:twoCellAnchor>
    <xdr:from>
      <xdr:col>2</xdr:col>
      <xdr:colOff>468085</xdr:colOff>
      <xdr:row>496</xdr:row>
      <xdr:rowOff>152401</xdr:rowOff>
    </xdr:from>
    <xdr:to>
      <xdr:col>6</xdr:col>
      <xdr:colOff>231865</xdr:colOff>
      <xdr:row>499</xdr:row>
      <xdr:rowOff>22861</xdr:rowOff>
    </xdr:to>
    <xdr:sp macro="" textlink="">
      <xdr:nvSpPr>
        <xdr:cNvPr id="16" name="TextBox 15"/>
        <xdr:cNvSpPr txBox="1"/>
      </xdr:nvSpPr>
      <xdr:spPr>
        <a:xfrm rot="1092826">
          <a:off x="1709056" y="162186258"/>
          <a:ext cx="3062152" cy="817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6107/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195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(เบิก</a:t>
          </a:r>
          <a:r>
            <a:rPr lang="th-TH" sz="1100" baseline="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10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พค</a:t>
          </a:r>
          <a:r>
            <a:rPr lang="en-US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 62</a:t>
          </a:r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)</a:t>
          </a:r>
        </a:p>
        <a:p>
          <a:endParaRPr lang="th-TH" sz="1100">
            <a:solidFill>
              <a:srgbClr val="FF0000"/>
            </a:solidFill>
            <a:latin typeface="Adobe Myungjo Std M" pitchFamily="18" charset="-128"/>
            <a:ea typeface="Adobe Myungjo Std M" pitchFamily="18" charset="-128"/>
          </a:endParaRPr>
        </a:p>
        <a:p>
          <a:r>
            <a:rPr lang="th-TH" sz="1100">
              <a:solidFill>
                <a:srgbClr val="FF0000"/>
              </a:solidFill>
              <a:latin typeface="Adobe Myungjo Std M" pitchFamily="18" charset="-128"/>
              <a:ea typeface="Adobe Myungjo Std M" pitchFamily="18" charset="-128"/>
            </a:rPr>
            <a:t>อนุมัติ 15 มิย 62)</a:t>
          </a:r>
        </a:p>
      </xdr:txBody>
    </xdr:sp>
    <xdr:clientData/>
  </xdr:twoCellAnchor>
  <xdr:twoCellAnchor>
    <xdr:from>
      <xdr:col>2</xdr:col>
      <xdr:colOff>16946</xdr:colOff>
      <xdr:row>836</xdr:row>
      <xdr:rowOff>94623</xdr:rowOff>
    </xdr:from>
    <xdr:to>
      <xdr:col>5</xdr:col>
      <xdr:colOff>517230</xdr:colOff>
      <xdr:row>839</xdr:row>
      <xdr:rowOff>288057</xdr:rowOff>
    </xdr:to>
    <xdr:sp macro="" textlink="">
      <xdr:nvSpPr>
        <xdr:cNvPr id="17" name="TextBox 16"/>
        <xdr:cNvSpPr txBox="1"/>
      </xdr:nvSpPr>
      <xdr:spPr>
        <a:xfrm rot="19676783">
          <a:off x="1257917" y="269962366"/>
          <a:ext cx="3101970" cy="11404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000">
              <a:solidFill>
                <a:srgbClr val="FF0000"/>
              </a:solidFill>
            </a:rPr>
            <a:t>8007/314</a:t>
          </a:r>
        </a:p>
        <a:p>
          <a:endParaRPr lang="th-TH" sz="2000">
            <a:solidFill>
              <a:srgbClr val="FF0000"/>
            </a:solidFill>
          </a:endParaRPr>
        </a:p>
        <a:p>
          <a:r>
            <a:rPr lang="th-TH" sz="2000">
              <a:solidFill>
                <a:srgbClr val="FF0000"/>
              </a:solidFill>
            </a:rPr>
            <a:t>23 กค 62</a:t>
          </a:r>
        </a:p>
      </xdr:txBody>
    </xdr:sp>
    <xdr:clientData/>
  </xdr:twoCellAnchor>
  <xdr:twoCellAnchor>
    <xdr:from>
      <xdr:col>0</xdr:col>
      <xdr:colOff>0</xdr:colOff>
      <xdr:row>863</xdr:row>
      <xdr:rowOff>0</xdr:rowOff>
    </xdr:from>
    <xdr:to>
      <xdr:col>3</xdr:col>
      <xdr:colOff>975414</xdr:colOff>
      <xdr:row>866</xdr:row>
      <xdr:rowOff>193435</xdr:rowOff>
    </xdr:to>
    <xdr:sp macro="" textlink="">
      <xdr:nvSpPr>
        <xdr:cNvPr id="18" name="TextBox 17"/>
        <xdr:cNvSpPr txBox="1"/>
      </xdr:nvSpPr>
      <xdr:spPr>
        <a:xfrm rot="19676783">
          <a:off x="0" y="277143882"/>
          <a:ext cx="3109014" cy="1134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000">
              <a:solidFill>
                <a:srgbClr val="FF0000"/>
              </a:solidFill>
            </a:rPr>
            <a:t>8007/</a:t>
          </a:r>
          <a:r>
            <a:rPr lang="en-US" sz="2000">
              <a:solidFill>
                <a:srgbClr val="FF0000"/>
              </a:solidFill>
            </a:rPr>
            <a:t> </a:t>
          </a:r>
        </a:p>
        <a:p>
          <a:endParaRPr lang="th-TH" sz="2000">
            <a:solidFill>
              <a:srgbClr val="FF0000"/>
            </a:solidFill>
          </a:endParaRPr>
        </a:p>
        <a:p>
          <a:r>
            <a:rPr lang="th-TH" sz="2000">
              <a:solidFill>
                <a:srgbClr val="FF0000"/>
              </a:solidFill>
            </a:rPr>
            <a:t> กค 62</a:t>
          </a:r>
        </a:p>
      </xdr:txBody>
    </xdr:sp>
    <xdr:clientData/>
  </xdr:twoCellAnchor>
  <xdr:twoCellAnchor>
    <xdr:from>
      <xdr:col>1</xdr:col>
      <xdr:colOff>0</xdr:colOff>
      <xdr:row>891</xdr:row>
      <xdr:rowOff>0</xdr:rowOff>
    </xdr:from>
    <xdr:to>
      <xdr:col>5</xdr:col>
      <xdr:colOff>500284</xdr:colOff>
      <xdr:row>894</xdr:row>
      <xdr:rowOff>193435</xdr:rowOff>
    </xdr:to>
    <xdr:sp macro="" textlink="">
      <xdr:nvSpPr>
        <xdr:cNvPr id="20" name="TextBox 19"/>
        <xdr:cNvSpPr txBox="1"/>
      </xdr:nvSpPr>
      <xdr:spPr>
        <a:xfrm rot="19676783">
          <a:off x="1246094" y="286117553"/>
          <a:ext cx="3109014" cy="1134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000">
              <a:solidFill>
                <a:srgbClr val="FF0000"/>
              </a:solidFill>
            </a:rPr>
            <a:t>8007/3</a:t>
          </a:r>
          <a:r>
            <a:rPr lang="en-US" sz="2000">
              <a:solidFill>
                <a:srgbClr val="FF0000"/>
              </a:solidFill>
            </a:rPr>
            <a:t>55</a:t>
          </a:r>
          <a:endParaRPr lang="th-TH" sz="2000">
            <a:solidFill>
              <a:srgbClr val="FF0000"/>
            </a:solidFill>
          </a:endParaRPr>
        </a:p>
        <a:p>
          <a:endParaRPr lang="th-TH" sz="2000">
            <a:solidFill>
              <a:srgbClr val="FF0000"/>
            </a:solidFill>
          </a:endParaRPr>
        </a:p>
        <a:p>
          <a:r>
            <a:rPr lang="en-US" sz="2000">
              <a:solidFill>
                <a:srgbClr val="FF0000"/>
              </a:solidFill>
            </a:rPr>
            <a:t>19  </a:t>
          </a:r>
          <a:r>
            <a:rPr lang="th-TH" sz="2000">
              <a:solidFill>
                <a:srgbClr val="FF0000"/>
              </a:solidFill>
            </a:rPr>
            <a:t>สค 62</a:t>
          </a:r>
        </a:p>
      </xdr:txBody>
    </xdr:sp>
    <xdr:clientData/>
  </xdr:twoCellAnchor>
  <xdr:twoCellAnchor>
    <xdr:from>
      <xdr:col>1</xdr:col>
      <xdr:colOff>0</xdr:colOff>
      <xdr:row>907</xdr:row>
      <xdr:rowOff>0</xdr:rowOff>
    </xdr:from>
    <xdr:to>
      <xdr:col>5</xdr:col>
      <xdr:colOff>500284</xdr:colOff>
      <xdr:row>910</xdr:row>
      <xdr:rowOff>193435</xdr:rowOff>
    </xdr:to>
    <xdr:sp macro="" textlink="">
      <xdr:nvSpPr>
        <xdr:cNvPr id="21" name="TextBox 20"/>
        <xdr:cNvSpPr txBox="1"/>
      </xdr:nvSpPr>
      <xdr:spPr>
        <a:xfrm rot="19676783">
          <a:off x="1246094" y="291137788"/>
          <a:ext cx="3109014" cy="1134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000">
              <a:solidFill>
                <a:srgbClr val="FF0000"/>
              </a:solidFill>
            </a:rPr>
            <a:t>8007/354</a:t>
          </a:r>
        </a:p>
        <a:p>
          <a:endParaRPr lang="th-TH" sz="2000">
            <a:solidFill>
              <a:srgbClr val="FF0000"/>
            </a:solidFill>
          </a:endParaRPr>
        </a:p>
        <a:p>
          <a:r>
            <a:rPr lang="th-TH" sz="2000">
              <a:solidFill>
                <a:srgbClr val="FF0000"/>
              </a:solidFill>
            </a:rPr>
            <a:t>19  สค 62</a:t>
          </a:r>
        </a:p>
      </xdr:txBody>
    </xdr:sp>
    <xdr:clientData/>
  </xdr:twoCellAnchor>
  <xdr:twoCellAnchor>
    <xdr:from>
      <xdr:col>3</xdr:col>
      <xdr:colOff>0</xdr:colOff>
      <xdr:row>932</xdr:row>
      <xdr:rowOff>0</xdr:rowOff>
    </xdr:from>
    <xdr:to>
      <xdr:col>6</xdr:col>
      <xdr:colOff>598896</xdr:colOff>
      <xdr:row>935</xdr:row>
      <xdr:rowOff>193435</xdr:rowOff>
    </xdr:to>
    <xdr:sp macro="" textlink="">
      <xdr:nvSpPr>
        <xdr:cNvPr id="22" name="TextBox 21"/>
        <xdr:cNvSpPr txBox="1"/>
      </xdr:nvSpPr>
      <xdr:spPr>
        <a:xfrm rot="19676783">
          <a:off x="2133600" y="299206024"/>
          <a:ext cx="3109014" cy="1134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000">
              <a:solidFill>
                <a:srgbClr val="FF0000"/>
              </a:solidFill>
            </a:rPr>
            <a:t>8007/356</a:t>
          </a:r>
        </a:p>
        <a:p>
          <a:endParaRPr lang="th-TH" sz="2000">
            <a:solidFill>
              <a:srgbClr val="FF0000"/>
            </a:solidFill>
          </a:endParaRPr>
        </a:p>
        <a:p>
          <a:r>
            <a:rPr lang="th-TH" sz="2000">
              <a:solidFill>
                <a:srgbClr val="FF0000"/>
              </a:solidFill>
            </a:rPr>
            <a:t>19  สค 62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65"/>
  <sheetViews>
    <sheetView tabSelected="1" zoomScale="70" zoomScaleNormal="70" workbookViewId="0">
      <pane xSplit="2" ySplit="2" topLeftCell="C3" activePane="bottomRight" state="frozen"/>
      <selection activeCell="B338" sqref="B338"/>
      <selection pane="topRight" activeCell="B338" sqref="B338"/>
      <selection pane="bottomLeft" activeCell="B338" sqref="B338"/>
      <selection pane="bottomRight" activeCell="F26" sqref="F26"/>
    </sheetView>
  </sheetViews>
  <sheetFormatPr defaultColWidth="9.125" defaultRowHeight="21" x14ac:dyDescent="0.6"/>
  <cols>
    <col min="1" max="1" width="5.875" style="50" bestFit="1" customWidth="1"/>
    <col min="2" max="2" width="27.875" style="24" customWidth="1"/>
    <col min="3" max="3" width="23.125" style="24" hidden="1" customWidth="1"/>
    <col min="4" max="4" width="21.75" style="47" hidden="1" customWidth="1"/>
    <col min="5" max="5" width="17.5" style="48" hidden="1" customWidth="1"/>
    <col min="6" max="6" width="13" style="24" customWidth="1"/>
    <col min="7" max="7" width="19.125" style="24" customWidth="1"/>
    <col min="8" max="8" width="17.875" style="24" customWidth="1"/>
    <col min="9" max="9" width="17.25" style="24" customWidth="1"/>
    <col min="10" max="10" width="16" style="530" customWidth="1"/>
    <col min="11" max="11" width="16" style="51" customWidth="1"/>
    <col min="12" max="13" width="15.25" style="51" bestFit="1" customWidth="1"/>
    <col min="14" max="14" width="17" style="24" customWidth="1"/>
    <col min="15" max="15" width="14.625" style="24" customWidth="1"/>
    <col min="16" max="16" width="13.875" style="24" customWidth="1"/>
    <col min="17" max="17" width="16" style="24" bestFit="1" customWidth="1"/>
    <col min="18" max="18" width="26.625" style="24" customWidth="1"/>
    <col min="19" max="19" width="7.75" style="24" bestFit="1" customWidth="1"/>
    <col min="20" max="20" width="23.625" style="24" bestFit="1" customWidth="1"/>
    <col min="21" max="21" width="16" style="49" bestFit="1" customWidth="1"/>
    <col min="22" max="22" width="8.125" style="56" bestFit="1" customWidth="1"/>
    <col min="23" max="23" width="9.25" style="56" bestFit="1" customWidth="1"/>
    <col min="24" max="24" width="9.25" style="56" customWidth="1"/>
    <col min="25" max="25" width="8.125" style="56" bestFit="1" customWidth="1"/>
    <col min="26" max="26" width="20.125" style="52" bestFit="1" customWidth="1"/>
    <col min="27" max="30" width="9.125" style="24"/>
    <col min="31" max="31" width="14.25" style="24" bestFit="1" customWidth="1"/>
    <col min="32" max="16384" width="9.125" style="24"/>
  </cols>
  <sheetData>
    <row r="1" spans="1:27" s="32" customFormat="1" x14ac:dyDescent="0.6">
      <c r="A1" s="71" t="s">
        <v>12</v>
      </c>
      <c r="B1" s="71" t="s">
        <v>17</v>
      </c>
      <c r="C1" s="65" t="s">
        <v>19</v>
      </c>
      <c r="D1" s="66" t="s">
        <v>18</v>
      </c>
      <c r="E1" s="76" t="s">
        <v>2</v>
      </c>
      <c r="F1" s="67" t="s">
        <v>16</v>
      </c>
      <c r="G1" s="67" t="s">
        <v>23</v>
      </c>
      <c r="H1" s="65" t="s">
        <v>13</v>
      </c>
      <c r="I1" s="75" t="s">
        <v>58</v>
      </c>
      <c r="J1" s="527" t="s">
        <v>39</v>
      </c>
      <c r="K1" s="588" t="s">
        <v>22</v>
      </c>
      <c r="L1" s="589"/>
      <c r="M1" s="590"/>
      <c r="N1" s="588" t="s">
        <v>40</v>
      </c>
      <c r="O1" s="589"/>
      <c r="P1" s="590"/>
      <c r="Q1" s="71" t="s">
        <v>14</v>
      </c>
      <c r="R1" s="71" t="s">
        <v>6</v>
      </c>
      <c r="S1" s="71" t="s">
        <v>5</v>
      </c>
      <c r="T1" s="71" t="s">
        <v>4</v>
      </c>
      <c r="U1" s="68" t="s">
        <v>3</v>
      </c>
      <c r="V1" s="57" t="s">
        <v>44</v>
      </c>
      <c r="W1" s="58"/>
      <c r="X1" s="58"/>
      <c r="Y1" s="59"/>
      <c r="Z1" s="77" t="s">
        <v>42</v>
      </c>
      <c r="AA1" s="31"/>
    </row>
    <row r="2" spans="1:27" s="32" customFormat="1" x14ac:dyDescent="0.6">
      <c r="A2" s="60"/>
      <c r="B2" s="73"/>
      <c r="C2" s="61"/>
      <c r="D2" s="62"/>
      <c r="E2" s="78"/>
      <c r="F2" s="63"/>
      <c r="G2" s="63"/>
      <c r="H2" s="61"/>
      <c r="I2" s="61"/>
      <c r="J2" s="528"/>
      <c r="K2" s="74" t="s">
        <v>93</v>
      </c>
      <c r="L2" s="74" t="s">
        <v>57</v>
      </c>
      <c r="M2" s="74" t="s">
        <v>94</v>
      </c>
      <c r="N2" s="111" t="s">
        <v>91</v>
      </c>
      <c r="O2" s="111" t="s">
        <v>15</v>
      </c>
      <c r="P2" s="111" t="s">
        <v>20</v>
      </c>
      <c r="Q2" s="60"/>
      <c r="R2" s="60"/>
      <c r="S2" s="60"/>
      <c r="T2" s="60"/>
      <c r="U2" s="64"/>
      <c r="V2" s="69" t="s">
        <v>45</v>
      </c>
      <c r="W2" s="69" t="s">
        <v>48</v>
      </c>
      <c r="X2" s="69" t="s">
        <v>46</v>
      </c>
      <c r="Y2" s="69" t="s">
        <v>47</v>
      </c>
      <c r="Z2" s="79" t="s">
        <v>43</v>
      </c>
      <c r="AA2" s="31"/>
    </row>
    <row r="3" spans="1:27" s="40" customFormat="1" x14ac:dyDescent="0.6">
      <c r="A3" s="72">
        <v>1</v>
      </c>
      <c r="B3" s="43" t="s">
        <v>95</v>
      </c>
      <c r="C3" s="41" t="s">
        <v>127</v>
      </c>
      <c r="D3" s="19" t="s">
        <v>78</v>
      </c>
      <c r="E3" s="39" t="s">
        <v>190</v>
      </c>
      <c r="F3" s="18" t="s">
        <v>346</v>
      </c>
      <c r="G3" s="33" t="s">
        <v>206</v>
      </c>
      <c r="H3" s="35">
        <v>300000</v>
      </c>
      <c r="I3" s="35">
        <f>+H3*10%</f>
        <v>30000</v>
      </c>
      <c r="J3" s="224">
        <f t="shared" ref="J3:J62" si="0">+H3-I3</f>
        <v>270000</v>
      </c>
      <c r="K3" s="35">
        <f>+J3*40%</f>
        <v>108000</v>
      </c>
      <c r="L3" s="35">
        <f t="shared" ref="L3:L62" si="1">+J3*30%</f>
        <v>81000</v>
      </c>
      <c r="M3" s="35">
        <f>+J3*30%</f>
        <v>81000</v>
      </c>
      <c r="N3" s="35">
        <f>+I3+K3</f>
        <v>138000</v>
      </c>
      <c r="O3" s="35">
        <v>81000</v>
      </c>
      <c r="P3" s="35"/>
      <c r="Q3" s="36">
        <f t="shared" ref="Q3:Q61" si="2">+H3-N3-O3-P3</f>
        <v>81000</v>
      </c>
      <c r="R3" s="43" t="s">
        <v>95</v>
      </c>
      <c r="S3" s="36" t="s">
        <v>41</v>
      </c>
      <c r="T3" s="36" t="s">
        <v>32</v>
      </c>
      <c r="U3" s="21">
        <v>4122319942</v>
      </c>
      <c r="V3" s="54"/>
      <c r="W3" s="54"/>
      <c r="X3" s="54"/>
      <c r="Y3" s="54"/>
      <c r="Z3" s="55"/>
      <c r="AA3" s="23"/>
    </row>
    <row r="4" spans="1:27" s="40" customFormat="1" x14ac:dyDescent="0.6">
      <c r="A4" s="72">
        <v>2</v>
      </c>
      <c r="B4" s="43" t="s">
        <v>498</v>
      </c>
      <c r="C4" s="41" t="s">
        <v>214</v>
      </c>
      <c r="D4" s="19" t="s">
        <v>74</v>
      </c>
      <c r="E4" s="39">
        <v>3421000589880</v>
      </c>
      <c r="F4" s="18" t="s">
        <v>361</v>
      </c>
      <c r="G4" s="33" t="s">
        <v>206</v>
      </c>
      <c r="H4" s="35">
        <v>130000</v>
      </c>
      <c r="I4" s="35">
        <f t="shared" ref="I4:I62" si="3">+H4*10%</f>
        <v>13000</v>
      </c>
      <c r="J4" s="224">
        <f t="shared" si="0"/>
        <v>117000</v>
      </c>
      <c r="K4" s="35">
        <f t="shared" ref="K4:K62" si="4">+J4*40%</f>
        <v>46800</v>
      </c>
      <c r="L4" s="35">
        <f t="shared" si="1"/>
        <v>35100</v>
      </c>
      <c r="M4" s="35">
        <f t="shared" ref="M4:M62" si="5">+J4*30%</f>
        <v>35100</v>
      </c>
      <c r="N4" s="35">
        <f t="shared" ref="N4:N62" si="6">+I4+K4</f>
        <v>59800</v>
      </c>
      <c r="O4" s="35"/>
      <c r="P4" s="35"/>
      <c r="Q4" s="36">
        <f t="shared" si="2"/>
        <v>70200</v>
      </c>
      <c r="R4" s="43" t="s">
        <v>215</v>
      </c>
      <c r="S4" s="36" t="s">
        <v>41</v>
      </c>
      <c r="T4" s="36" t="s">
        <v>11</v>
      </c>
      <c r="U4" s="21">
        <v>3352933281</v>
      </c>
      <c r="V4" s="54"/>
      <c r="W4" s="54"/>
      <c r="X4" s="54"/>
      <c r="Y4" s="54"/>
      <c r="Z4" s="55"/>
      <c r="AA4" s="23"/>
    </row>
    <row r="5" spans="1:27" s="40" customFormat="1" x14ac:dyDescent="0.6">
      <c r="A5" s="72">
        <v>3</v>
      </c>
      <c r="B5" s="43" t="s">
        <v>96</v>
      </c>
      <c r="C5" s="41" t="s">
        <v>128</v>
      </c>
      <c r="D5" s="19" t="s">
        <v>78</v>
      </c>
      <c r="E5" s="39" t="s">
        <v>191</v>
      </c>
      <c r="F5" s="18" t="s">
        <v>362</v>
      </c>
      <c r="G5" s="33" t="s">
        <v>206</v>
      </c>
      <c r="H5" s="35">
        <v>252400</v>
      </c>
      <c r="I5" s="35">
        <f t="shared" si="3"/>
        <v>25240</v>
      </c>
      <c r="J5" s="224">
        <f t="shared" si="0"/>
        <v>227160</v>
      </c>
      <c r="K5" s="35">
        <f t="shared" si="4"/>
        <v>90864</v>
      </c>
      <c r="L5" s="35">
        <f t="shared" si="1"/>
        <v>68148</v>
      </c>
      <c r="M5" s="35">
        <f t="shared" si="5"/>
        <v>68148</v>
      </c>
      <c r="N5" s="35">
        <f t="shared" si="6"/>
        <v>116104</v>
      </c>
      <c r="O5" s="35">
        <v>68148</v>
      </c>
      <c r="P5" s="35"/>
      <c r="Q5" s="36">
        <f t="shared" si="2"/>
        <v>68148</v>
      </c>
      <c r="R5" s="43" t="s">
        <v>96</v>
      </c>
      <c r="S5" s="36" t="s">
        <v>41</v>
      </c>
      <c r="T5" s="36" t="s">
        <v>204</v>
      </c>
      <c r="U5" s="21">
        <v>2172534055</v>
      </c>
      <c r="V5" s="54"/>
      <c r="W5" s="54"/>
      <c r="X5" s="54"/>
      <c r="Y5" s="54"/>
      <c r="Z5" s="55"/>
      <c r="AA5" s="23"/>
    </row>
    <row r="6" spans="1:27" s="40" customFormat="1" x14ac:dyDescent="0.6">
      <c r="A6" s="72">
        <v>4</v>
      </c>
      <c r="B6" s="43" t="s">
        <v>81</v>
      </c>
      <c r="C6" s="41" t="s">
        <v>129</v>
      </c>
      <c r="D6" s="19" t="s">
        <v>78</v>
      </c>
      <c r="E6" s="39" t="s">
        <v>192</v>
      </c>
      <c r="F6" s="18" t="s">
        <v>372</v>
      </c>
      <c r="G6" s="33" t="s">
        <v>206</v>
      </c>
      <c r="H6" s="35">
        <v>250000</v>
      </c>
      <c r="I6" s="35">
        <f t="shared" si="3"/>
        <v>25000</v>
      </c>
      <c r="J6" s="224">
        <f t="shared" si="0"/>
        <v>225000</v>
      </c>
      <c r="K6" s="35">
        <f t="shared" si="4"/>
        <v>90000</v>
      </c>
      <c r="L6" s="35">
        <f t="shared" si="1"/>
        <v>67500</v>
      </c>
      <c r="M6" s="35">
        <f t="shared" si="5"/>
        <v>67500</v>
      </c>
      <c r="N6" s="35">
        <f t="shared" si="6"/>
        <v>115000</v>
      </c>
      <c r="O6" s="35">
        <v>67500</v>
      </c>
      <c r="P6" s="35"/>
      <c r="Q6" s="36">
        <f t="shared" si="2"/>
        <v>67500</v>
      </c>
      <c r="R6" s="43" t="s">
        <v>81</v>
      </c>
      <c r="S6" s="36" t="s">
        <v>41</v>
      </c>
      <c r="T6" s="36" t="s">
        <v>32</v>
      </c>
      <c r="U6" s="21">
        <v>4122343397</v>
      </c>
      <c r="V6" s="54"/>
      <c r="W6" s="54"/>
      <c r="X6" s="54"/>
      <c r="Y6" s="54"/>
      <c r="Z6" s="55"/>
      <c r="AA6" s="23"/>
    </row>
    <row r="7" spans="1:27" s="40" customFormat="1" x14ac:dyDescent="0.6">
      <c r="A7" s="72">
        <v>5</v>
      </c>
      <c r="B7" s="43" t="s">
        <v>97</v>
      </c>
      <c r="C7" s="41" t="s">
        <v>130</v>
      </c>
      <c r="D7" s="19" t="s">
        <v>78</v>
      </c>
      <c r="E7" s="39" t="s">
        <v>193</v>
      </c>
      <c r="F7" s="18" t="s">
        <v>347</v>
      </c>
      <c r="G7" s="33" t="s">
        <v>206</v>
      </c>
      <c r="H7" s="35">
        <v>250000</v>
      </c>
      <c r="I7" s="35">
        <f t="shared" si="3"/>
        <v>25000</v>
      </c>
      <c r="J7" s="224">
        <f t="shared" si="0"/>
        <v>225000</v>
      </c>
      <c r="K7" s="35">
        <f t="shared" si="4"/>
        <v>90000</v>
      </c>
      <c r="L7" s="35">
        <f t="shared" si="1"/>
        <v>67500</v>
      </c>
      <c r="M7" s="35">
        <f t="shared" si="5"/>
        <v>67500</v>
      </c>
      <c r="N7" s="35">
        <f t="shared" si="6"/>
        <v>115000</v>
      </c>
      <c r="O7" s="35"/>
      <c r="P7" s="35"/>
      <c r="Q7" s="36">
        <f t="shared" si="2"/>
        <v>135000</v>
      </c>
      <c r="R7" s="43" t="s">
        <v>203</v>
      </c>
      <c r="S7" s="36" t="s">
        <v>41</v>
      </c>
      <c r="T7" s="36" t="s">
        <v>32</v>
      </c>
      <c r="U7" s="21">
        <v>4122319363</v>
      </c>
      <c r="V7" s="54"/>
      <c r="W7" s="54"/>
      <c r="X7" s="54"/>
      <c r="Y7" s="54"/>
      <c r="Z7" s="55"/>
      <c r="AA7" s="23"/>
    </row>
    <row r="8" spans="1:27" s="40" customFormat="1" x14ac:dyDescent="0.6">
      <c r="A8" s="72">
        <v>6</v>
      </c>
      <c r="B8" s="34" t="s">
        <v>98</v>
      </c>
      <c r="C8" s="18" t="s">
        <v>131</v>
      </c>
      <c r="D8" s="19" t="s">
        <v>78</v>
      </c>
      <c r="E8" s="39" t="s">
        <v>194</v>
      </c>
      <c r="F8" s="18" t="s">
        <v>363</v>
      </c>
      <c r="G8" s="33" t="s">
        <v>206</v>
      </c>
      <c r="H8" s="35">
        <v>150000</v>
      </c>
      <c r="I8" s="35">
        <f t="shared" si="3"/>
        <v>15000</v>
      </c>
      <c r="J8" s="224">
        <f t="shared" si="0"/>
        <v>135000</v>
      </c>
      <c r="K8" s="35">
        <f t="shared" si="4"/>
        <v>54000</v>
      </c>
      <c r="L8" s="35">
        <f t="shared" si="1"/>
        <v>40500</v>
      </c>
      <c r="M8" s="35">
        <f t="shared" si="5"/>
        <v>40500</v>
      </c>
      <c r="N8" s="35">
        <f t="shared" si="6"/>
        <v>69000</v>
      </c>
      <c r="O8" s="35"/>
      <c r="P8" s="35"/>
      <c r="Q8" s="36">
        <f t="shared" si="2"/>
        <v>81000</v>
      </c>
      <c r="R8" s="35" t="s">
        <v>98</v>
      </c>
      <c r="S8" s="36" t="s">
        <v>41</v>
      </c>
      <c r="T8" s="36" t="s">
        <v>32</v>
      </c>
      <c r="U8" s="20">
        <v>4122343660</v>
      </c>
      <c r="V8" s="53"/>
      <c r="W8" s="53"/>
      <c r="X8" s="53"/>
      <c r="Y8" s="53"/>
      <c r="Z8" s="55"/>
      <c r="AA8" s="23"/>
    </row>
    <row r="9" spans="1:27" s="38" customFormat="1" x14ac:dyDescent="0.6">
      <c r="A9" s="72">
        <v>7</v>
      </c>
      <c r="B9" s="34" t="s">
        <v>99</v>
      </c>
      <c r="C9" s="18" t="s">
        <v>132</v>
      </c>
      <c r="D9" s="19" t="s">
        <v>78</v>
      </c>
      <c r="E9" s="39" t="s">
        <v>195</v>
      </c>
      <c r="F9" s="18" t="s">
        <v>364</v>
      </c>
      <c r="G9" s="33" t="s">
        <v>206</v>
      </c>
      <c r="H9" s="35">
        <v>150000</v>
      </c>
      <c r="I9" s="35">
        <f t="shared" si="3"/>
        <v>15000</v>
      </c>
      <c r="J9" s="224">
        <f t="shared" si="0"/>
        <v>135000</v>
      </c>
      <c r="K9" s="35">
        <f t="shared" si="4"/>
        <v>54000</v>
      </c>
      <c r="L9" s="35">
        <f t="shared" si="1"/>
        <v>40500</v>
      </c>
      <c r="M9" s="35">
        <f t="shared" si="5"/>
        <v>40500</v>
      </c>
      <c r="N9" s="35">
        <f t="shared" si="6"/>
        <v>69000</v>
      </c>
      <c r="O9" s="35"/>
      <c r="P9" s="35"/>
      <c r="Q9" s="36">
        <f t="shared" si="2"/>
        <v>81000</v>
      </c>
      <c r="R9" s="20" t="s">
        <v>99</v>
      </c>
      <c r="S9" s="36" t="s">
        <v>41</v>
      </c>
      <c r="T9" s="35" t="s">
        <v>32</v>
      </c>
      <c r="U9" s="20">
        <v>4122324223</v>
      </c>
      <c r="V9" s="53"/>
      <c r="W9" s="53"/>
      <c r="X9" s="53"/>
      <c r="Y9" s="53"/>
      <c r="Z9" s="55"/>
      <c r="AA9" s="37"/>
    </row>
    <row r="10" spans="1:27" s="40" customFormat="1" x14ac:dyDescent="0.6">
      <c r="A10" s="72">
        <v>8</v>
      </c>
      <c r="B10" s="43" t="s">
        <v>82</v>
      </c>
      <c r="C10" s="41" t="s">
        <v>133</v>
      </c>
      <c r="D10" s="19" t="s">
        <v>78</v>
      </c>
      <c r="E10" s="39" t="s">
        <v>196</v>
      </c>
      <c r="F10" s="18" t="s">
        <v>348</v>
      </c>
      <c r="G10" s="33" t="s">
        <v>206</v>
      </c>
      <c r="H10" s="35">
        <v>348000</v>
      </c>
      <c r="I10" s="35">
        <f t="shared" si="3"/>
        <v>34800</v>
      </c>
      <c r="J10" s="224">
        <f t="shared" si="0"/>
        <v>313200</v>
      </c>
      <c r="K10" s="35">
        <f t="shared" si="4"/>
        <v>125280</v>
      </c>
      <c r="L10" s="35">
        <f t="shared" si="1"/>
        <v>93960</v>
      </c>
      <c r="M10" s="35">
        <f t="shared" si="5"/>
        <v>93960</v>
      </c>
      <c r="N10" s="35">
        <f t="shared" si="6"/>
        <v>160080</v>
      </c>
      <c r="O10" s="35">
        <v>93960</v>
      </c>
      <c r="P10" s="35"/>
      <c r="Q10" s="36">
        <f t="shared" si="2"/>
        <v>93960</v>
      </c>
      <c r="R10" s="43" t="s">
        <v>82</v>
      </c>
      <c r="S10" s="36" t="s">
        <v>41</v>
      </c>
      <c r="T10" s="36" t="s">
        <v>83</v>
      </c>
      <c r="U10" s="21">
        <v>3892418645</v>
      </c>
      <c r="V10" s="54"/>
      <c r="W10" s="54"/>
      <c r="X10" s="54"/>
      <c r="Y10" s="54"/>
      <c r="Z10" s="55"/>
      <c r="AA10" s="23"/>
    </row>
    <row r="11" spans="1:27" s="40" customFormat="1" x14ac:dyDescent="0.6">
      <c r="A11" s="72">
        <v>9</v>
      </c>
      <c r="B11" s="43" t="s">
        <v>87</v>
      </c>
      <c r="C11" s="41" t="s">
        <v>134</v>
      </c>
      <c r="D11" s="19" t="s">
        <v>65</v>
      </c>
      <c r="E11" s="39" t="s">
        <v>86</v>
      </c>
      <c r="F11" s="18" t="s">
        <v>304</v>
      </c>
      <c r="G11" s="33" t="s">
        <v>206</v>
      </c>
      <c r="H11" s="35">
        <v>332000</v>
      </c>
      <c r="I11" s="35">
        <f t="shared" si="3"/>
        <v>33200</v>
      </c>
      <c r="J11" s="224">
        <f t="shared" si="0"/>
        <v>298800</v>
      </c>
      <c r="K11" s="35">
        <f t="shared" si="4"/>
        <v>119520</v>
      </c>
      <c r="L11" s="35">
        <f t="shared" si="1"/>
        <v>89640</v>
      </c>
      <c r="M11" s="35">
        <f t="shared" si="5"/>
        <v>89640</v>
      </c>
      <c r="N11" s="224">
        <f t="shared" si="6"/>
        <v>152720</v>
      </c>
      <c r="O11" s="35">
        <v>89640</v>
      </c>
      <c r="P11" s="35"/>
      <c r="Q11" s="36">
        <f t="shared" si="2"/>
        <v>89640</v>
      </c>
      <c r="R11" s="43" t="s">
        <v>87</v>
      </c>
      <c r="S11" s="36" t="s">
        <v>41</v>
      </c>
      <c r="T11" s="36" t="s">
        <v>1</v>
      </c>
      <c r="U11" s="21">
        <v>3152738112</v>
      </c>
      <c r="V11" s="54"/>
      <c r="W11" s="54"/>
      <c r="X11" s="54"/>
      <c r="Y11" s="54"/>
      <c r="Z11" s="55"/>
      <c r="AA11" s="23"/>
    </row>
    <row r="12" spans="1:27" s="40" customFormat="1" x14ac:dyDescent="0.6">
      <c r="A12" s="72">
        <v>10</v>
      </c>
      <c r="B12" s="43" t="s">
        <v>60</v>
      </c>
      <c r="C12" s="41" t="s">
        <v>135</v>
      </c>
      <c r="D12" s="19" t="s">
        <v>65</v>
      </c>
      <c r="E12" s="39" t="s">
        <v>197</v>
      </c>
      <c r="F12" s="18" t="s">
        <v>303</v>
      </c>
      <c r="G12" s="33" t="s">
        <v>206</v>
      </c>
      <c r="H12" s="35">
        <v>329000</v>
      </c>
      <c r="I12" s="35">
        <f t="shared" si="3"/>
        <v>32900</v>
      </c>
      <c r="J12" s="224">
        <f t="shared" si="0"/>
        <v>296100</v>
      </c>
      <c r="K12" s="35">
        <f t="shared" si="4"/>
        <v>118440</v>
      </c>
      <c r="L12" s="35">
        <f t="shared" si="1"/>
        <v>88830</v>
      </c>
      <c r="M12" s="35">
        <f t="shared" si="5"/>
        <v>88830</v>
      </c>
      <c r="N12" s="224">
        <f t="shared" si="6"/>
        <v>151340</v>
      </c>
      <c r="O12" s="35"/>
      <c r="P12" s="35"/>
      <c r="Q12" s="36">
        <f t="shared" si="2"/>
        <v>177660</v>
      </c>
      <c r="R12" s="43" t="s">
        <v>67</v>
      </c>
      <c r="S12" s="36" t="s">
        <v>41</v>
      </c>
      <c r="T12" s="36" t="s">
        <v>1</v>
      </c>
      <c r="U12" s="21">
        <v>3152196865</v>
      </c>
      <c r="V12" s="54"/>
      <c r="W12" s="54"/>
      <c r="X12" s="54"/>
      <c r="Y12" s="54"/>
      <c r="Z12" s="55"/>
      <c r="AA12" s="23"/>
    </row>
    <row r="13" spans="1:27" s="38" customFormat="1" x14ac:dyDescent="0.6">
      <c r="A13" s="72">
        <v>11</v>
      </c>
      <c r="B13" s="34" t="s">
        <v>100</v>
      </c>
      <c r="C13" s="18" t="s">
        <v>136</v>
      </c>
      <c r="D13" s="19" t="s">
        <v>185</v>
      </c>
      <c r="E13" s="39">
        <v>3302000074199</v>
      </c>
      <c r="F13" s="18" t="s">
        <v>285</v>
      </c>
      <c r="G13" s="33" t="s">
        <v>206</v>
      </c>
      <c r="H13" s="35">
        <v>180000</v>
      </c>
      <c r="I13" s="35">
        <f>+H13*10%</f>
        <v>18000</v>
      </c>
      <c r="J13" s="224">
        <f>+H13-I13</f>
        <v>162000</v>
      </c>
      <c r="K13" s="35">
        <f t="shared" si="4"/>
        <v>64800</v>
      </c>
      <c r="L13" s="35">
        <f t="shared" si="1"/>
        <v>48600</v>
      </c>
      <c r="M13" s="35">
        <f t="shared" si="5"/>
        <v>48600</v>
      </c>
      <c r="N13" s="264">
        <f t="shared" si="6"/>
        <v>82800</v>
      </c>
      <c r="O13" s="35"/>
      <c r="P13" s="35"/>
      <c r="Q13" s="36">
        <f>+H13-N13-O13-P13</f>
        <v>97200</v>
      </c>
      <c r="R13" s="35" t="s">
        <v>100</v>
      </c>
      <c r="S13" s="36" t="s">
        <v>41</v>
      </c>
      <c r="T13" s="35" t="s">
        <v>256</v>
      </c>
      <c r="U13" s="20">
        <v>2342285679</v>
      </c>
      <c r="V13" s="53"/>
      <c r="W13" s="53"/>
      <c r="X13" s="53"/>
      <c r="Y13" s="53"/>
      <c r="Z13" s="55"/>
      <c r="AA13" s="37"/>
    </row>
    <row r="14" spans="1:27" s="40" customFormat="1" x14ac:dyDescent="0.6">
      <c r="A14" s="72">
        <v>12</v>
      </c>
      <c r="B14" s="43" t="s">
        <v>101</v>
      </c>
      <c r="C14" s="41" t="s">
        <v>137</v>
      </c>
      <c r="D14" s="19" t="s">
        <v>76</v>
      </c>
      <c r="E14" s="39">
        <v>3301500691528</v>
      </c>
      <c r="F14" s="18" t="s">
        <v>373</v>
      </c>
      <c r="G14" s="33" t="s">
        <v>206</v>
      </c>
      <c r="H14" s="35">
        <v>500000</v>
      </c>
      <c r="I14" s="35">
        <f>+H14*10%</f>
        <v>50000</v>
      </c>
      <c r="J14" s="224">
        <f>+H14-I14</f>
        <v>450000</v>
      </c>
      <c r="K14" s="35">
        <f t="shared" si="4"/>
        <v>180000</v>
      </c>
      <c r="L14" s="35">
        <f t="shared" si="1"/>
        <v>135000</v>
      </c>
      <c r="M14" s="35">
        <f t="shared" si="5"/>
        <v>135000</v>
      </c>
      <c r="N14" s="35">
        <f>+I14+K14</f>
        <v>230000</v>
      </c>
      <c r="O14" s="35">
        <v>135000</v>
      </c>
      <c r="P14" s="35"/>
      <c r="Q14" s="36">
        <f>+H14-N14-O14-P14</f>
        <v>135000</v>
      </c>
      <c r="R14" s="43" t="s">
        <v>101</v>
      </c>
      <c r="S14" s="36" t="s">
        <v>41</v>
      </c>
      <c r="T14" s="36" t="s">
        <v>220</v>
      </c>
      <c r="U14" s="21">
        <v>4262658059</v>
      </c>
      <c r="V14" s="54"/>
      <c r="W14" s="54"/>
      <c r="X14" s="54"/>
      <c r="Y14" s="54"/>
      <c r="Z14" s="55"/>
      <c r="AA14" s="23"/>
    </row>
    <row r="15" spans="1:27" s="40" customFormat="1" x14ac:dyDescent="0.6">
      <c r="A15" s="72">
        <v>13</v>
      </c>
      <c r="B15" s="34" t="s">
        <v>222</v>
      </c>
      <c r="C15" s="18" t="s">
        <v>138</v>
      </c>
      <c r="D15" s="19" t="s">
        <v>76</v>
      </c>
      <c r="E15" s="39">
        <v>3302100358776</v>
      </c>
      <c r="F15" s="18" t="s">
        <v>365</v>
      </c>
      <c r="G15" s="33" t="s">
        <v>206</v>
      </c>
      <c r="H15" s="35">
        <v>150000</v>
      </c>
      <c r="I15" s="35">
        <f>+H15*10%</f>
        <v>15000</v>
      </c>
      <c r="J15" s="224">
        <f>+H15-I15</f>
        <v>135000</v>
      </c>
      <c r="K15" s="35">
        <f t="shared" si="4"/>
        <v>54000</v>
      </c>
      <c r="L15" s="35">
        <f t="shared" si="1"/>
        <v>40500</v>
      </c>
      <c r="M15" s="35">
        <f t="shared" si="5"/>
        <v>40500</v>
      </c>
      <c r="N15" s="35">
        <f t="shared" si="6"/>
        <v>69000</v>
      </c>
      <c r="O15" s="35"/>
      <c r="P15" s="35"/>
      <c r="Q15" s="36">
        <f>+H15-N15-O15-P15</f>
        <v>81000</v>
      </c>
      <c r="R15" s="34" t="s">
        <v>222</v>
      </c>
      <c r="S15" s="36" t="s">
        <v>41</v>
      </c>
      <c r="T15" s="35" t="s">
        <v>223</v>
      </c>
      <c r="U15" s="20">
        <v>4812538272</v>
      </c>
      <c r="V15" s="53"/>
      <c r="W15" s="53"/>
      <c r="X15" s="53"/>
      <c r="Y15" s="53"/>
      <c r="Z15" s="55"/>
      <c r="AA15" s="23"/>
    </row>
    <row r="16" spans="1:27" s="40" customFormat="1" x14ac:dyDescent="0.6">
      <c r="A16" s="72">
        <v>14</v>
      </c>
      <c r="B16" s="43" t="s">
        <v>102</v>
      </c>
      <c r="C16" s="41" t="s">
        <v>139</v>
      </c>
      <c r="D16" s="19" t="s">
        <v>75</v>
      </c>
      <c r="E16" s="39">
        <v>5240800020242</v>
      </c>
      <c r="F16" s="18" t="s">
        <v>350</v>
      </c>
      <c r="G16" s="33" t="s">
        <v>206</v>
      </c>
      <c r="H16" s="35">
        <v>150000</v>
      </c>
      <c r="I16" s="35">
        <f>+H16*10%</f>
        <v>15000</v>
      </c>
      <c r="J16" s="224">
        <f>+H16-I16</f>
        <v>135000</v>
      </c>
      <c r="K16" s="35">
        <f t="shared" si="4"/>
        <v>54000</v>
      </c>
      <c r="L16" s="35">
        <f t="shared" si="1"/>
        <v>40500</v>
      </c>
      <c r="M16" s="35">
        <f t="shared" si="5"/>
        <v>40500</v>
      </c>
      <c r="N16" s="35">
        <f t="shared" si="6"/>
        <v>69000</v>
      </c>
      <c r="O16" s="35"/>
      <c r="P16" s="35"/>
      <c r="Q16" s="36">
        <f>+H16-N16-O16-P16</f>
        <v>81000</v>
      </c>
      <c r="R16" s="118" t="s">
        <v>228</v>
      </c>
      <c r="S16" s="119" t="s">
        <v>226</v>
      </c>
      <c r="T16" s="119" t="s">
        <v>227</v>
      </c>
      <c r="U16" s="120">
        <v>3070687784</v>
      </c>
      <c r="V16" s="54"/>
      <c r="W16" s="54"/>
      <c r="X16" s="54"/>
      <c r="Y16" s="54"/>
      <c r="Z16" s="55"/>
      <c r="AA16" s="23"/>
    </row>
    <row r="17" spans="1:27" s="40" customFormat="1" x14ac:dyDescent="0.6">
      <c r="A17" s="72">
        <v>15</v>
      </c>
      <c r="B17" s="34" t="s">
        <v>103</v>
      </c>
      <c r="C17" s="18" t="s">
        <v>140</v>
      </c>
      <c r="D17" s="19" t="s">
        <v>76</v>
      </c>
      <c r="E17" s="39" t="s">
        <v>198</v>
      </c>
      <c r="F17" s="18" t="s">
        <v>351</v>
      </c>
      <c r="G17" s="33" t="s">
        <v>206</v>
      </c>
      <c r="H17" s="35">
        <v>427700</v>
      </c>
      <c r="I17" s="35">
        <f t="shared" si="3"/>
        <v>42770</v>
      </c>
      <c r="J17" s="224">
        <f t="shared" si="0"/>
        <v>384930</v>
      </c>
      <c r="K17" s="35">
        <f t="shared" si="4"/>
        <v>153972</v>
      </c>
      <c r="L17" s="35">
        <f t="shared" si="1"/>
        <v>115479</v>
      </c>
      <c r="M17" s="35">
        <f t="shared" si="5"/>
        <v>115479</v>
      </c>
      <c r="N17" s="35">
        <f t="shared" si="6"/>
        <v>196742</v>
      </c>
      <c r="O17" s="35"/>
      <c r="P17" s="35"/>
      <c r="Q17" s="36">
        <f t="shared" si="2"/>
        <v>230958</v>
      </c>
      <c r="R17" s="35" t="s">
        <v>103</v>
      </c>
      <c r="S17" s="36" t="s">
        <v>41</v>
      </c>
      <c r="T17" s="35" t="s">
        <v>31</v>
      </c>
      <c r="U17" s="20">
        <v>5282330728</v>
      </c>
      <c r="V17" s="53"/>
      <c r="W17" s="53"/>
      <c r="X17" s="53"/>
      <c r="Y17" s="53"/>
      <c r="Z17" s="55"/>
      <c r="AA17" s="23"/>
    </row>
    <row r="18" spans="1:27" s="40" customFormat="1" x14ac:dyDescent="0.6">
      <c r="A18" s="72">
        <v>16</v>
      </c>
      <c r="B18" s="43" t="s">
        <v>104</v>
      </c>
      <c r="C18" s="41" t="s">
        <v>141</v>
      </c>
      <c r="D18" s="42" t="s">
        <v>210</v>
      </c>
      <c r="E18" s="39" t="s">
        <v>199</v>
      </c>
      <c r="F18" s="18" t="s">
        <v>352</v>
      </c>
      <c r="G18" s="33" t="s">
        <v>206</v>
      </c>
      <c r="H18" s="35">
        <v>330500</v>
      </c>
      <c r="I18" s="35">
        <f t="shared" si="3"/>
        <v>33050</v>
      </c>
      <c r="J18" s="224">
        <f t="shared" si="0"/>
        <v>297450</v>
      </c>
      <c r="K18" s="35">
        <f t="shared" si="4"/>
        <v>118980</v>
      </c>
      <c r="L18" s="35">
        <f t="shared" si="1"/>
        <v>89235</v>
      </c>
      <c r="M18" s="35">
        <f t="shared" si="5"/>
        <v>89235</v>
      </c>
      <c r="N18" s="35">
        <f t="shared" si="6"/>
        <v>152030</v>
      </c>
      <c r="O18" s="35">
        <v>89235</v>
      </c>
      <c r="P18" s="35"/>
      <c r="Q18" s="36">
        <f>+H18-N18-O18-P18</f>
        <v>89235</v>
      </c>
      <c r="R18" s="43" t="s">
        <v>84</v>
      </c>
      <c r="S18" s="36" t="s">
        <v>41</v>
      </c>
      <c r="T18" s="36" t="s">
        <v>7</v>
      </c>
      <c r="U18" s="21">
        <v>3052827692</v>
      </c>
      <c r="V18" s="54"/>
      <c r="W18" s="54"/>
      <c r="X18" s="54"/>
      <c r="Y18" s="54"/>
      <c r="Z18" s="55"/>
      <c r="AA18" s="23"/>
    </row>
    <row r="19" spans="1:27" s="40" customFormat="1" x14ac:dyDescent="0.6">
      <c r="A19" s="72">
        <v>17</v>
      </c>
      <c r="B19" s="43" t="s">
        <v>105</v>
      </c>
      <c r="C19" s="41" t="s">
        <v>142</v>
      </c>
      <c r="D19" s="42" t="s">
        <v>77</v>
      </c>
      <c r="E19" s="39" t="s">
        <v>200</v>
      </c>
      <c r="F19" s="18" t="s">
        <v>366</v>
      </c>
      <c r="G19" s="33" t="s">
        <v>206</v>
      </c>
      <c r="H19" s="35">
        <v>340000</v>
      </c>
      <c r="I19" s="35">
        <f t="shared" si="3"/>
        <v>34000</v>
      </c>
      <c r="J19" s="224">
        <f t="shared" si="0"/>
        <v>306000</v>
      </c>
      <c r="K19" s="35">
        <f t="shared" si="4"/>
        <v>122400</v>
      </c>
      <c r="L19" s="35">
        <f t="shared" si="1"/>
        <v>91800</v>
      </c>
      <c r="M19" s="35">
        <f t="shared" si="5"/>
        <v>91800</v>
      </c>
      <c r="N19" s="35">
        <f t="shared" si="6"/>
        <v>156400</v>
      </c>
      <c r="O19" s="35">
        <v>91800</v>
      </c>
      <c r="P19" s="35"/>
      <c r="Q19" s="36">
        <f>+H19-N19-O19-P19</f>
        <v>91800</v>
      </c>
      <c r="R19" s="43" t="s">
        <v>105</v>
      </c>
      <c r="S19" s="36" t="s">
        <v>41</v>
      </c>
      <c r="T19" s="36" t="s">
        <v>7</v>
      </c>
      <c r="U19" s="21">
        <v>3052489964</v>
      </c>
      <c r="V19" s="54"/>
      <c r="W19" s="54"/>
      <c r="X19" s="54"/>
      <c r="Y19" s="54"/>
      <c r="Z19" s="55"/>
      <c r="AA19" s="23"/>
    </row>
    <row r="20" spans="1:27" s="40" customFormat="1" x14ac:dyDescent="0.6">
      <c r="A20" s="72">
        <v>18</v>
      </c>
      <c r="B20" s="43" t="s">
        <v>106</v>
      </c>
      <c r="C20" s="41" t="s">
        <v>143</v>
      </c>
      <c r="D20" s="42" t="s">
        <v>77</v>
      </c>
      <c r="E20" s="39" t="s">
        <v>201</v>
      </c>
      <c r="F20" s="18" t="s">
        <v>353</v>
      </c>
      <c r="G20" s="33" t="s">
        <v>206</v>
      </c>
      <c r="H20" s="35">
        <v>110000</v>
      </c>
      <c r="I20" s="35">
        <f t="shared" si="3"/>
        <v>11000</v>
      </c>
      <c r="J20" s="224">
        <f t="shared" si="0"/>
        <v>99000</v>
      </c>
      <c r="K20" s="35">
        <f t="shared" si="4"/>
        <v>39600</v>
      </c>
      <c r="L20" s="35">
        <f t="shared" si="1"/>
        <v>29700</v>
      </c>
      <c r="M20" s="35">
        <f t="shared" si="5"/>
        <v>29700</v>
      </c>
      <c r="N20" s="35">
        <f t="shared" si="6"/>
        <v>50600</v>
      </c>
      <c r="O20" s="35">
        <v>29700</v>
      </c>
      <c r="P20" s="35"/>
      <c r="Q20" s="36">
        <f t="shared" si="2"/>
        <v>29700</v>
      </c>
      <c r="R20" s="43" t="s">
        <v>205</v>
      </c>
      <c r="S20" s="36" t="s">
        <v>41</v>
      </c>
      <c r="T20" s="36" t="s">
        <v>7</v>
      </c>
      <c r="U20" s="21">
        <v>3052699364</v>
      </c>
      <c r="V20" s="54"/>
      <c r="W20" s="54"/>
      <c r="X20" s="54"/>
      <c r="Y20" s="54"/>
      <c r="Z20" s="55"/>
      <c r="AA20" s="23"/>
    </row>
    <row r="21" spans="1:27" s="40" customFormat="1" x14ac:dyDescent="0.6">
      <c r="A21" s="72">
        <v>19</v>
      </c>
      <c r="B21" s="43" t="s">
        <v>107</v>
      </c>
      <c r="C21" s="41" t="s">
        <v>144</v>
      </c>
      <c r="D21" s="42" t="s">
        <v>73</v>
      </c>
      <c r="E21" s="39">
        <v>3440800700750</v>
      </c>
      <c r="F21" s="18" t="s">
        <v>367</v>
      </c>
      <c r="G21" s="33" t="s">
        <v>206</v>
      </c>
      <c r="H21" s="35">
        <v>204000</v>
      </c>
      <c r="I21" s="35">
        <f t="shared" si="3"/>
        <v>20400</v>
      </c>
      <c r="J21" s="224">
        <f t="shared" si="0"/>
        <v>183600</v>
      </c>
      <c r="K21" s="35">
        <f t="shared" si="4"/>
        <v>73440</v>
      </c>
      <c r="L21" s="35">
        <f t="shared" si="1"/>
        <v>55080</v>
      </c>
      <c r="M21" s="35">
        <f t="shared" si="5"/>
        <v>55080</v>
      </c>
      <c r="N21" s="35">
        <f t="shared" si="6"/>
        <v>93840</v>
      </c>
      <c r="O21" s="35"/>
      <c r="P21" s="35"/>
      <c r="Q21" s="36">
        <f t="shared" si="2"/>
        <v>110160</v>
      </c>
      <c r="R21" s="43" t="s">
        <v>107</v>
      </c>
      <c r="S21" s="36" t="s">
        <v>41</v>
      </c>
      <c r="T21" s="36" t="s">
        <v>55</v>
      </c>
      <c r="U21" s="21">
        <v>3902573405</v>
      </c>
      <c r="V21" s="54"/>
      <c r="W21" s="54"/>
      <c r="X21" s="54"/>
      <c r="Y21" s="54"/>
      <c r="Z21" s="55"/>
      <c r="AA21" s="23"/>
    </row>
    <row r="22" spans="1:27" s="40" customFormat="1" x14ac:dyDescent="0.6">
      <c r="A22" s="72">
        <v>20</v>
      </c>
      <c r="B22" s="43" t="s">
        <v>79</v>
      </c>
      <c r="C22" s="41" t="s">
        <v>145</v>
      </c>
      <c r="D22" s="42" t="s">
        <v>73</v>
      </c>
      <c r="E22" s="39">
        <v>3420700059831</v>
      </c>
      <c r="F22" s="18" t="s">
        <v>368</v>
      </c>
      <c r="G22" s="33" t="s">
        <v>206</v>
      </c>
      <c r="H22" s="35">
        <v>265000</v>
      </c>
      <c r="I22" s="35">
        <f t="shared" si="3"/>
        <v>26500</v>
      </c>
      <c r="J22" s="224">
        <f t="shared" si="0"/>
        <v>238500</v>
      </c>
      <c r="K22" s="35">
        <f t="shared" si="4"/>
        <v>95400</v>
      </c>
      <c r="L22" s="35">
        <f t="shared" si="1"/>
        <v>71550</v>
      </c>
      <c r="M22" s="35">
        <f t="shared" si="5"/>
        <v>71550</v>
      </c>
      <c r="N22" s="35">
        <f t="shared" si="6"/>
        <v>121900</v>
      </c>
      <c r="O22" s="35">
        <v>71550</v>
      </c>
      <c r="P22" s="35"/>
      <c r="Q22" s="36">
        <f t="shared" si="2"/>
        <v>71550</v>
      </c>
      <c r="R22" s="43" t="s">
        <v>79</v>
      </c>
      <c r="S22" s="36" t="s">
        <v>41</v>
      </c>
      <c r="T22" s="36" t="s">
        <v>50</v>
      </c>
      <c r="U22" s="21">
        <v>4642221362</v>
      </c>
      <c r="V22" s="54"/>
      <c r="W22" s="54"/>
      <c r="X22" s="54"/>
      <c r="Y22" s="54"/>
      <c r="Z22" s="55"/>
      <c r="AA22" s="23"/>
    </row>
    <row r="23" spans="1:27" s="40" customFormat="1" x14ac:dyDescent="0.6">
      <c r="A23" s="72">
        <v>21</v>
      </c>
      <c r="B23" s="43" t="s">
        <v>56</v>
      </c>
      <c r="C23" s="41" t="s">
        <v>146</v>
      </c>
      <c r="D23" s="42" t="s">
        <v>73</v>
      </c>
      <c r="E23" s="39">
        <v>3601200341570</v>
      </c>
      <c r="F23" s="18" t="s">
        <v>369</v>
      </c>
      <c r="G23" s="33" t="s">
        <v>206</v>
      </c>
      <c r="H23" s="35">
        <v>375000</v>
      </c>
      <c r="I23" s="35">
        <f t="shared" si="3"/>
        <v>37500</v>
      </c>
      <c r="J23" s="224">
        <f t="shared" si="0"/>
        <v>337500</v>
      </c>
      <c r="K23" s="35">
        <f t="shared" si="4"/>
        <v>135000</v>
      </c>
      <c r="L23" s="35">
        <f t="shared" si="1"/>
        <v>101250</v>
      </c>
      <c r="M23" s="35">
        <f t="shared" si="5"/>
        <v>101250</v>
      </c>
      <c r="N23" s="35">
        <f t="shared" si="6"/>
        <v>172500</v>
      </c>
      <c r="O23" s="35">
        <v>101250</v>
      </c>
      <c r="P23" s="35"/>
      <c r="Q23" s="36">
        <f t="shared" si="2"/>
        <v>101250</v>
      </c>
      <c r="R23" s="43" t="s">
        <v>56</v>
      </c>
      <c r="S23" s="36" t="s">
        <v>41</v>
      </c>
      <c r="T23" s="36" t="s">
        <v>213</v>
      </c>
      <c r="U23" s="21">
        <v>4642245783</v>
      </c>
      <c r="V23" s="54"/>
      <c r="W23" s="54"/>
      <c r="X23" s="54"/>
      <c r="Y23" s="54"/>
      <c r="Z23" s="55"/>
      <c r="AA23" s="23"/>
    </row>
    <row r="24" spans="1:27" s="40" customFormat="1" x14ac:dyDescent="0.6">
      <c r="A24" s="72">
        <v>22</v>
      </c>
      <c r="B24" s="43" t="s">
        <v>52</v>
      </c>
      <c r="C24" s="41" t="s">
        <v>147</v>
      </c>
      <c r="D24" s="42" t="s">
        <v>73</v>
      </c>
      <c r="E24" s="39">
        <v>3250200663251</v>
      </c>
      <c r="F24" s="18" t="s">
        <v>360</v>
      </c>
      <c r="G24" s="33" t="s">
        <v>206</v>
      </c>
      <c r="H24" s="35">
        <v>375000</v>
      </c>
      <c r="I24" s="35">
        <f t="shared" si="3"/>
        <v>37500</v>
      </c>
      <c r="J24" s="224">
        <f t="shared" si="0"/>
        <v>337500</v>
      </c>
      <c r="K24" s="35">
        <f t="shared" si="4"/>
        <v>135000</v>
      </c>
      <c r="L24" s="35">
        <f t="shared" si="1"/>
        <v>101250</v>
      </c>
      <c r="M24" s="35">
        <f t="shared" si="5"/>
        <v>101250</v>
      </c>
      <c r="N24" s="35">
        <f t="shared" si="6"/>
        <v>172500</v>
      </c>
      <c r="O24" s="35">
        <v>101250</v>
      </c>
      <c r="P24" s="35"/>
      <c r="Q24" s="36">
        <f t="shared" si="2"/>
        <v>101250</v>
      </c>
      <c r="R24" s="43" t="s">
        <v>52</v>
      </c>
      <c r="S24" s="36" t="s">
        <v>41</v>
      </c>
      <c r="T24" s="36" t="s">
        <v>53</v>
      </c>
      <c r="U24" s="21">
        <v>6402022716</v>
      </c>
      <c r="V24" s="54"/>
      <c r="W24" s="54"/>
      <c r="X24" s="54"/>
      <c r="Y24" s="54"/>
      <c r="Z24" s="55"/>
      <c r="AA24" s="23"/>
    </row>
    <row r="25" spans="1:27" s="40" customFormat="1" x14ac:dyDescent="0.6">
      <c r="A25" s="72">
        <v>23</v>
      </c>
      <c r="B25" s="43" t="s">
        <v>108</v>
      </c>
      <c r="C25" s="41" t="s">
        <v>148</v>
      </c>
      <c r="D25" s="42" t="s">
        <v>73</v>
      </c>
      <c r="E25" s="39">
        <v>3341700241941</v>
      </c>
      <c r="F25" s="18" t="s">
        <v>354</v>
      </c>
      <c r="G25" s="33" t="s">
        <v>206</v>
      </c>
      <c r="H25" s="35">
        <v>375000</v>
      </c>
      <c r="I25" s="35">
        <f t="shared" si="3"/>
        <v>37500</v>
      </c>
      <c r="J25" s="224">
        <f t="shared" si="0"/>
        <v>337500</v>
      </c>
      <c r="K25" s="35">
        <f t="shared" si="4"/>
        <v>135000</v>
      </c>
      <c r="L25" s="35">
        <f t="shared" si="1"/>
        <v>101250</v>
      </c>
      <c r="M25" s="35">
        <f t="shared" si="5"/>
        <v>101250</v>
      </c>
      <c r="N25" s="35">
        <f t="shared" si="6"/>
        <v>172500</v>
      </c>
      <c r="O25" s="35">
        <v>101250</v>
      </c>
      <c r="P25" s="35"/>
      <c r="Q25" s="36">
        <f t="shared" si="2"/>
        <v>101250</v>
      </c>
      <c r="R25" s="43" t="s">
        <v>217</v>
      </c>
      <c r="S25" s="36" t="s">
        <v>41</v>
      </c>
      <c r="T25" s="43" t="s">
        <v>11</v>
      </c>
      <c r="U25" s="21">
        <v>3352762508</v>
      </c>
      <c r="V25" s="54"/>
      <c r="W25" s="54"/>
      <c r="X25" s="54"/>
      <c r="Y25" s="54"/>
      <c r="Z25" s="55"/>
      <c r="AA25" s="23"/>
    </row>
    <row r="26" spans="1:27" s="40" customFormat="1" x14ac:dyDescent="0.6">
      <c r="A26" s="72">
        <v>24</v>
      </c>
      <c r="B26" s="34" t="s">
        <v>54</v>
      </c>
      <c r="C26" s="18" t="s">
        <v>149</v>
      </c>
      <c r="D26" s="42" t="s">
        <v>73</v>
      </c>
      <c r="E26" s="39">
        <v>3102001937460</v>
      </c>
      <c r="F26" s="18" t="s">
        <v>349</v>
      </c>
      <c r="G26" s="33" t="s">
        <v>206</v>
      </c>
      <c r="H26" s="35">
        <v>300000</v>
      </c>
      <c r="I26" s="35">
        <f t="shared" si="3"/>
        <v>30000</v>
      </c>
      <c r="J26" s="224">
        <f t="shared" si="0"/>
        <v>270000</v>
      </c>
      <c r="K26" s="35">
        <f t="shared" si="4"/>
        <v>108000</v>
      </c>
      <c r="L26" s="35">
        <f t="shared" si="1"/>
        <v>81000</v>
      </c>
      <c r="M26" s="35">
        <f t="shared" si="5"/>
        <v>81000</v>
      </c>
      <c r="N26" s="35">
        <f t="shared" si="6"/>
        <v>138000</v>
      </c>
      <c r="O26" s="35"/>
      <c r="P26" s="35"/>
      <c r="Q26" s="36">
        <f t="shared" si="2"/>
        <v>162000</v>
      </c>
      <c r="R26" s="35" t="s">
        <v>54</v>
      </c>
      <c r="S26" s="36" t="s">
        <v>41</v>
      </c>
      <c r="T26" s="35" t="s">
        <v>11</v>
      </c>
      <c r="U26" s="20">
        <v>3352656569</v>
      </c>
      <c r="V26" s="53"/>
      <c r="W26" s="53"/>
      <c r="X26" s="53"/>
      <c r="Y26" s="53"/>
      <c r="Z26" s="55"/>
      <c r="AA26" s="23"/>
    </row>
    <row r="27" spans="1:27" s="40" customFormat="1" x14ac:dyDescent="0.6">
      <c r="A27" s="72">
        <v>25</v>
      </c>
      <c r="B27" s="517" t="s">
        <v>109</v>
      </c>
      <c r="C27" s="41" t="s">
        <v>150</v>
      </c>
      <c r="D27" s="42" t="s">
        <v>65</v>
      </c>
      <c r="E27" s="39">
        <v>3570200654748</v>
      </c>
      <c r="F27" s="18" t="s">
        <v>295</v>
      </c>
      <c r="G27" s="33" t="s">
        <v>206</v>
      </c>
      <c r="H27" s="35">
        <v>260900</v>
      </c>
      <c r="I27" s="35">
        <f>+H27*10%</f>
        <v>26090</v>
      </c>
      <c r="J27" s="224">
        <f>+H27-I27</f>
        <v>234810</v>
      </c>
      <c r="K27" s="35">
        <f t="shared" si="4"/>
        <v>93924</v>
      </c>
      <c r="L27" s="35">
        <f t="shared" si="1"/>
        <v>70443</v>
      </c>
      <c r="M27" s="35">
        <f t="shared" si="5"/>
        <v>70443</v>
      </c>
      <c r="N27" s="224">
        <f t="shared" si="6"/>
        <v>120014</v>
      </c>
      <c r="O27" s="35">
        <v>70443</v>
      </c>
      <c r="P27" s="22"/>
      <c r="Q27" s="36">
        <f>+H27-N27-O27-P27</f>
        <v>70443</v>
      </c>
      <c r="R27" s="34" t="s">
        <v>218</v>
      </c>
      <c r="S27" s="36" t="s">
        <v>41</v>
      </c>
      <c r="T27" s="35" t="s">
        <v>1</v>
      </c>
      <c r="U27" s="21">
        <v>3152543926</v>
      </c>
      <c r="V27" s="54"/>
      <c r="W27" s="54"/>
      <c r="X27" s="54"/>
      <c r="Y27" s="54"/>
      <c r="Z27" s="55"/>
      <c r="AA27" s="23"/>
    </row>
    <row r="28" spans="1:27" s="40" customFormat="1" x14ac:dyDescent="0.6">
      <c r="A28" s="72">
        <v>26</v>
      </c>
      <c r="B28" s="517" t="s">
        <v>109</v>
      </c>
      <c r="C28" s="41" t="s">
        <v>151</v>
      </c>
      <c r="D28" s="42" t="s">
        <v>65</v>
      </c>
      <c r="E28" s="39">
        <v>3570200654748</v>
      </c>
      <c r="F28" s="18" t="s">
        <v>290</v>
      </c>
      <c r="G28" s="33" t="s">
        <v>206</v>
      </c>
      <c r="H28" s="35">
        <v>450000</v>
      </c>
      <c r="I28" s="35">
        <f>+H28*10%</f>
        <v>45000</v>
      </c>
      <c r="J28" s="224">
        <f>+H28-I28</f>
        <v>405000</v>
      </c>
      <c r="K28" s="35">
        <f t="shared" si="4"/>
        <v>162000</v>
      </c>
      <c r="L28" s="35">
        <f t="shared" si="1"/>
        <v>121500</v>
      </c>
      <c r="M28" s="35">
        <f t="shared" si="5"/>
        <v>121500</v>
      </c>
      <c r="N28" s="224">
        <f t="shared" si="6"/>
        <v>207000</v>
      </c>
      <c r="O28" s="35">
        <v>121500</v>
      </c>
      <c r="P28" s="22"/>
      <c r="Q28" s="36">
        <f>+H28-N28-O28-P28</f>
        <v>121500</v>
      </c>
      <c r="R28" s="34" t="s">
        <v>218</v>
      </c>
      <c r="S28" s="36" t="s">
        <v>41</v>
      </c>
      <c r="T28" s="35" t="s">
        <v>1</v>
      </c>
      <c r="U28" s="21">
        <v>3152543926</v>
      </c>
      <c r="V28" s="54"/>
      <c r="W28" s="54"/>
      <c r="X28" s="54"/>
      <c r="Y28" s="54"/>
      <c r="Z28" s="55"/>
      <c r="AA28" s="23"/>
    </row>
    <row r="29" spans="1:27" s="40" customFormat="1" x14ac:dyDescent="0.6">
      <c r="A29" s="72">
        <v>27</v>
      </c>
      <c r="B29" s="34" t="s">
        <v>219</v>
      </c>
      <c r="C29" s="41" t="s">
        <v>152</v>
      </c>
      <c r="D29" s="42" t="s">
        <v>65</v>
      </c>
      <c r="E29" s="39">
        <v>3320101422247</v>
      </c>
      <c r="F29" s="18" t="s">
        <v>294</v>
      </c>
      <c r="G29" s="33" t="s">
        <v>206</v>
      </c>
      <c r="H29" s="35">
        <v>450000</v>
      </c>
      <c r="I29" s="35">
        <f>+H29*10%</f>
        <v>45000</v>
      </c>
      <c r="J29" s="224">
        <f>+H29-I29</f>
        <v>405000</v>
      </c>
      <c r="K29" s="35">
        <f t="shared" si="4"/>
        <v>162000</v>
      </c>
      <c r="L29" s="35">
        <f t="shared" si="1"/>
        <v>121500</v>
      </c>
      <c r="M29" s="35">
        <f t="shared" si="5"/>
        <v>121500</v>
      </c>
      <c r="N29" s="224">
        <f t="shared" si="6"/>
        <v>207000</v>
      </c>
      <c r="O29" s="35">
        <v>121500</v>
      </c>
      <c r="P29" s="22"/>
      <c r="Q29" s="36">
        <f>+H29-N29-O29-P29</f>
        <v>121500</v>
      </c>
      <c r="R29" s="34" t="s">
        <v>219</v>
      </c>
      <c r="S29" s="36" t="s">
        <v>41</v>
      </c>
      <c r="T29" s="35" t="s">
        <v>1</v>
      </c>
      <c r="U29" s="21">
        <v>3152680538</v>
      </c>
      <c r="V29" s="54"/>
      <c r="W29" s="54"/>
      <c r="X29" s="54"/>
      <c r="Y29" s="54"/>
      <c r="Z29" s="55"/>
      <c r="AA29" s="23"/>
    </row>
    <row r="30" spans="1:27" s="40" customFormat="1" x14ac:dyDescent="0.6">
      <c r="A30" s="72">
        <v>28</v>
      </c>
      <c r="B30" s="34" t="s">
        <v>71</v>
      </c>
      <c r="C30" s="41" t="s">
        <v>153</v>
      </c>
      <c r="D30" s="42" t="s">
        <v>62</v>
      </c>
      <c r="E30" s="39">
        <v>3540100546633</v>
      </c>
      <c r="F30" s="18" t="s">
        <v>299</v>
      </c>
      <c r="G30" s="33" t="s">
        <v>206</v>
      </c>
      <c r="H30" s="35">
        <v>200000</v>
      </c>
      <c r="I30" s="35">
        <f t="shared" ref="I30:I37" si="7">+H30*10%</f>
        <v>20000</v>
      </c>
      <c r="J30" s="224">
        <f t="shared" ref="J30:J37" si="8">+H30-I30</f>
        <v>180000</v>
      </c>
      <c r="K30" s="35">
        <f t="shared" si="4"/>
        <v>72000</v>
      </c>
      <c r="L30" s="35">
        <f t="shared" si="1"/>
        <v>54000</v>
      </c>
      <c r="M30" s="35">
        <f t="shared" si="5"/>
        <v>54000</v>
      </c>
      <c r="N30" s="236">
        <f t="shared" si="6"/>
        <v>92000</v>
      </c>
      <c r="O30" s="35">
        <v>54000</v>
      </c>
      <c r="P30" s="22"/>
      <c r="Q30" s="36">
        <f t="shared" ref="Q30:Q37" si="9">+H30-N30-O30-P30</f>
        <v>54000</v>
      </c>
      <c r="R30" s="34" t="s">
        <v>212</v>
      </c>
      <c r="S30" s="36" t="s">
        <v>41</v>
      </c>
      <c r="T30" s="35" t="s">
        <v>8</v>
      </c>
      <c r="U30" s="21">
        <v>3542426253</v>
      </c>
      <c r="V30" s="54"/>
      <c r="W30" s="54"/>
      <c r="X30" s="54"/>
      <c r="Y30" s="54"/>
      <c r="Z30" s="70"/>
      <c r="AA30" s="23"/>
    </row>
    <row r="31" spans="1:27" s="40" customFormat="1" x14ac:dyDescent="0.6">
      <c r="A31" s="72">
        <v>29</v>
      </c>
      <c r="B31" s="34" t="s">
        <v>110</v>
      </c>
      <c r="C31" s="41" t="s">
        <v>154</v>
      </c>
      <c r="D31" s="42" t="s">
        <v>62</v>
      </c>
      <c r="E31" s="39">
        <v>3540100293697</v>
      </c>
      <c r="F31" s="18" t="s">
        <v>298</v>
      </c>
      <c r="G31" s="33" t="s">
        <v>206</v>
      </c>
      <c r="H31" s="35">
        <v>400000</v>
      </c>
      <c r="I31" s="35">
        <f t="shared" si="7"/>
        <v>40000</v>
      </c>
      <c r="J31" s="224">
        <f t="shared" si="8"/>
        <v>360000</v>
      </c>
      <c r="K31" s="35">
        <f t="shared" si="4"/>
        <v>144000</v>
      </c>
      <c r="L31" s="35">
        <f t="shared" si="1"/>
        <v>108000</v>
      </c>
      <c r="M31" s="35">
        <f t="shared" si="5"/>
        <v>108000</v>
      </c>
      <c r="N31" s="236">
        <f t="shared" si="6"/>
        <v>184000</v>
      </c>
      <c r="O31" s="35">
        <v>108000</v>
      </c>
      <c r="P31" s="35"/>
      <c r="Q31" s="36">
        <f t="shared" si="9"/>
        <v>108000</v>
      </c>
      <c r="R31" s="35" t="s">
        <v>69</v>
      </c>
      <c r="S31" s="36" t="s">
        <v>41</v>
      </c>
      <c r="T31" s="35" t="s">
        <v>8</v>
      </c>
      <c r="U31" s="20">
        <v>3542464171</v>
      </c>
      <c r="V31" s="53"/>
      <c r="W31" s="53"/>
      <c r="X31" s="53"/>
      <c r="Y31" s="53"/>
      <c r="Z31" s="55"/>
      <c r="AA31" s="23"/>
    </row>
    <row r="32" spans="1:27" s="40" customFormat="1" x14ac:dyDescent="0.6">
      <c r="A32" s="72">
        <v>30</v>
      </c>
      <c r="B32" s="34" t="s">
        <v>111</v>
      </c>
      <c r="C32" s="18" t="s">
        <v>155</v>
      </c>
      <c r="D32" s="42" t="s">
        <v>62</v>
      </c>
      <c r="E32" s="39">
        <v>3540500018049</v>
      </c>
      <c r="F32" s="18" t="s">
        <v>306</v>
      </c>
      <c r="G32" s="33" t="s">
        <v>206</v>
      </c>
      <c r="H32" s="35">
        <v>528000</v>
      </c>
      <c r="I32" s="35">
        <f t="shared" si="7"/>
        <v>52800</v>
      </c>
      <c r="J32" s="224">
        <f t="shared" si="8"/>
        <v>475200</v>
      </c>
      <c r="K32" s="35">
        <f t="shared" si="4"/>
        <v>190080</v>
      </c>
      <c r="L32" s="35">
        <f t="shared" si="1"/>
        <v>142560</v>
      </c>
      <c r="M32" s="35">
        <f t="shared" si="5"/>
        <v>142560</v>
      </c>
      <c r="N32" s="236">
        <f t="shared" si="6"/>
        <v>242880</v>
      </c>
      <c r="O32" s="35">
        <v>142560</v>
      </c>
      <c r="P32" s="35"/>
      <c r="Q32" s="36">
        <f t="shared" si="9"/>
        <v>142560</v>
      </c>
      <c r="R32" s="35" t="s">
        <v>111</v>
      </c>
      <c r="S32" s="36" t="s">
        <v>41</v>
      </c>
      <c r="T32" s="35" t="s">
        <v>8</v>
      </c>
      <c r="U32" s="20">
        <v>3542361880</v>
      </c>
      <c r="V32" s="53"/>
      <c r="W32" s="53"/>
      <c r="X32" s="53"/>
      <c r="Y32" s="53"/>
      <c r="Z32" s="70"/>
      <c r="AA32" s="23"/>
    </row>
    <row r="33" spans="1:27" s="40" customFormat="1" x14ac:dyDescent="0.6">
      <c r="A33" s="72">
        <v>31</v>
      </c>
      <c r="B33" s="34" t="s">
        <v>68</v>
      </c>
      <c r="C33" s="41" t="s">
        <v>156</v>
      </c>
      <c r="D33" s="42" t="s">
        <v>62</v>
      </c>
      <c r="E33" s="39">
        <v>3540100331041</v>
      </c>
      <c r="F33" s="18" t="s">
        <v>288</v>
      </c>
      <c r="G33" s="33" t="s">
        <v>206</v>
      </c>
      <c r="H33" s="35">
        <v>400000</v>
      </c>
      <c r="I33" s="35">
        <f t="shared" si="7"/>
        <v>40000</v>
      </c>
      <c r="J33" s="224">
        <f t="shared" si="8"/>
        <v>360000</v>
      </c>
      <c r="K33" s="35">
        <f t="shared" si="4"/>
        <v>144000</v>
      </c>
      <c r="L33" s="35">
        <f t="shared" si="1"/>
        <v>108000</v>
      </c>
      <c r="M33" s="35">
        <f t="shared" si="5"/>
        <v>108000</v>
      </c>
      <c r="N33" s="236">
        <f t="shared" si="6"/>
        <v>184000</v>
      </c>
      <c r="O33" s="35">
        <v>108000</v>
      </c>
      <c r="P33" s="35"/>
      <c r="Q33" s="36">
        <f t="shared" si="9"/>
        <v>108000</v>
      </c>
      <c r="R33" s="35" t="s">
        <v>68</v>
      </c>
      <c r="S33" s="36" t="s">
        <v>41</v>
      </c>
      <c r="T33" s="36" t="s">
        <v>8</v>
      </c>
      <c r="U33" s="20">
        <v>3542371962</v>
      </c>
      <c r="V33" s="53"/>
      <c r="W33" s="53"/>
      <c r="X33" s="53"/>
      <c r="Y33" s="53"/>
      <c r="Z33" s="70"/>
      <c r="AA33" s="23"/>
    </row>
    <row r="34" spans="1:27" s="40" customFormat="1" x14ac:dyDescent="0.6">
      <c r="A34" s="72">
        <v>32</v>
      </c>
      <c r="B34" s="43" t="s">
        <v>112</v>
      </c>
      <c r="C34" s="41" t="s">
        <v>157</v>
      </c>
      <c r="D34" s="42" t="s">
        <v>66</v>
      </c>
      <c r="E34" s="39">
        <v>1529900250625</v>
      </c>
      <c r="F34" s="18" t="s">
        <v>291</v>
      </c>
      <c r="G34" s="33" t="s">
        <v>206</v>
      </c>
      <c r="H34" s="35">
        <v>150000</v>
      </c>
      <c r="I34" s="35">
        <f>+H34*10%</f>
        <v>15000</v>
      </c>
      <c r="J34" s="224">
        <f>+H34-I34</f>
        <v>135000</v>
      </c>
      <c r="K34" s="35">
        <f t="shared" si="4"/>
        <v>54000</v>
      </c>
      <c r="L34" s="35">
        <f t="shared" si="1"/>
        <v>40500</v>
      </c>
      <c r="M34" s="35">
        <f t="shared" si="5"/>
        <v>40500</v>
      </c>
      <c r="N34" s="236">
        <f t="shared" si="6"/>
        <v>69000</v>
      </c>
      <c r="O34" s="35">
        <v>40500</v>
      </c>
      <c r="P34" s="35"/>
      <c r="Q34" s="36">
        <f>+H34-N34-O34-P34</f>
        <v>40500</v>
      </c>
      <c r="R34" s="43" t="s">
        <v>112</v>
      </c>
      <c r="S34" s="36" t="s">
        <v>41</v>
      </c>
      <c r="T34" s="36" t="s">
        <v>234</v>
      </c>
      <c r="U34" s="21">
        <v>3282852023</v>
      </c>
      <c r="V34" s="54"/>
      <c r="W34" s="54"/>
      <c r="X34" s="54"/>
      <c r="Y34" s="54"/>
      <c r="Z34" s="55"/>
      <c r="AA34" s="23"/>
    </row>
    <row r="35" spans="1:27" s="40" customFormat="1" x14ac:dyDescent="0.6">
      <c r="A35" s="72">
        <v>33</v>
      </c>
      <c r="B35" s="34" t="s">
        <v>113</v>
      </c>
      <c r="C35" s="41" t="s">
        <v>158</v>
      </c>
      <c r="D35" s="42" t="s">
        <v>66</v>
      </c>
      <c r="E35" s="39">
        <v>3529900015631</v>
      </c>
      <c r="F35" s="18" t="s">
        <v>311</v>
      </c>
      <c r="G35" s="33" t="s">
        <v>206</v>
      </c>
      <c r="H35" s="35">
        <v>150000</v>
      </c>
      <c r="I35" s="35">
        <f>+H35*10%</f>
        <v>15000</v>
      </c>
      <c r="J35" s="224">
        <f>+H35-I35</f>
        <v>135000</v>
      </c>
      <c r="K35" s="35">
        <f t="shared" si="4"/>
        <v>54000</v>
      </c>
      <c r="L35" s="35">
        <f t="shared" si="1"/>
        <v>40500</v>
      </c>
      <c r="M35" s="35">
        <f t="shared" si="5"/>
        <v>40500</v>
      </c>
      <c r="N35" s="236">
        <f t="shared" si="6"/>
        <v>69000</v>
      </c>
      <c r="O35" s="35"/>
      <c r="P35" s="35"/>
      <c r="Q35" s="36">
        <f>+H35-N35-O35-P35</f>
        <v>81000</v>
      </c>
      <c r="R35" s="34" t="s">
        <v>113</v>
      </c>
      <c r="S35" s="36" t="s">
        <v>41</v>
      </c>
      <c r="T35" s="36" t="s">
        <v>258</v>
      </c>
      <c r="U35" s="21">
        <v>5232043413</v>
      </c>
      <c r="V35" s="54"/>
      <c r="W35" s="54"/>
      <c r="X35" s="54"/>
      <c r="Y35" s="54"/>
      <c r="Z35" s="70"/>
      <c r="AA35" s="23"/>
    </row>
    <row r="36" spans="1:27" s="40" customFormat="1" x14ac:dyDescent="0.6">
      <c r="A36" s="72">
        <v>34</v>
      </c>
      <c r="B36" s="43" t="s">
        <v>114</v>
      </c>
      <c r="C36" s="41" t="s">
        <v>159</v>
      </c>
      <c r="D36" s="42" t="s">
        <v>186</v>
      </c>
      <c r="E36" s="39">
        <v>3102001453462</v>
      </c>
      <c r="F36" s="18" t="s">
        <v>310</v>
      </c>
      <c r="G36" s="33" t="s">
        <v>206</v>
      </c>
      <c r="H36" s="35">
        <v>265000</v>
      </c>
      <c r="I36" s="35">
        <f t="shared" si="7"/>
        <v>26500</v>
      </c>
      <c r="J36" s="224">
        <f t="shared" si="8"/>
        <v>238500</v>
      </c>
      <c r="K36" s="35">
        <f t="shared" si="4"/>
        <v>95400</v>
      </c>
      <c r="L36" s="35">
        <f t="shared" si="1"/>
        <v>71550</v>
      </c>
      <c r="M36" s="35">
        <f t="shared" si="5"/>
        <v>71550</v>
      </c>
      <c r="N36" s="244">
        <f t="shared" si="6"/>
        <v>121900</v>
      </c>
      <c r="O36" s="35"/>
      <c r="P36" s="35"/>
      <c r="Q36" s="36">
        <f t="shared" si="9"/>
        <v>143100</v>
      </c>
      <c r="R36" s="43" t="s">
        <v>216</v>
      </c>
      <c r="S36" s="36" t="s">
        <v>41</v>
      </c>
      <c r="T36" s="36" t="s">
        <v>55</v>
      </c>
      <c r="U36" s="21">
        <v>3902522402</v>
      </c>
      <c r="V36" s="54"/>
      <c r="W36" s="54"/>
      <c r="X36" s="54"/>
      <c r="Y36" s="54"/>
      <c r="Z36" s="55"/>
      <c r="AA36" s="23"/>
    </row>
    <row r="37" spans="1:27" s="40" customFormat="1" x14ac:dyDescent="0.6">
      <c r="A37" s="72">
        <v>35</v>
      </c>
      <c r="B37" s="34" t="s">
        <v>59</v>
      </c>
      <c r="C37" s="41" t="s">
        <v>160</v>
      </c>
      <c r="D37" s="42" t="s">
        <v>211</v>
      </c>
      <c r="E37" s="39" t="s">
        <v>202</v>
      </c>
      <c r="F37" s="18" t="s">
        <v>300</v>
      </c>
      <c r="G37" s="33" t="s">
        <v>206</v>
      </c>
      <c r="H37" s="35">
        <v>259200</v>
      </c>
      <c r="I37" s="35">
        <f t="shared" si="7"/>
        <v>25920</v>
      </c>
      <c r="J37" s="224">
        <f t="shared" si="8"/>
        <v>233280</v>
      </c>
      <c r="K37" s="35">
        <f t="shared" si="4"/>
        <v>93312</v>
      </c>
      <c r="L37" s="35">
        <f t="shared" si="1"/>
        <v>69984</v>
      </c>
      <c r="M37" s="35">
        <f t="shared" si="5"/>
        <v>69984</v>
      </c>
      <c r="N37" s="236">
        <f t="shared" si="6"/>
        <v>119232</v>
      </c>
      <c r="O37" s="35">
        <v>69984</v>
      </c>
      <c r="P37" s="22"/>
      <c r="Q37" s="36">
        <f t="shared" si="9"/>
        <v>69984</v>
      </c>
      <c r="R37" s="34" t="s">
        <v>59</v>
      </c>
      <c r="S37" s="36" t="s">
        <v>41</v>
      </c>
      <c r="T37" s="35" t="s">
        <v>24</v>
      </c>
      <c r="U37" s="21">
        <v>3632967604</v>
      </c>
      <c r="V37" s="54"/>
      <c r="W37" s="54"/>
      <c r="X37" s="54"/>
      <c r="Y37" s="54"/>
      <c r="Z37" s="55"/>
      <c r="AA37" s="23"/>
    </row>
    <row r="38" spans="1:27" s="40" customFormat="1" x14ac:dyDescent="0.6">
      <c r="A38" s="72">
        <v>36</v>
      </c>
      <c r="B38" s="43" t="s">
        <v>221</v>
      </c>
      <c r="C38" s="113" t="s">
        <v>161</v>
      </c>
      <c r="D38" s="114" t="s">
        <v>61</v>
      </c>
      <c r="E38" s="115">
        <v>3571200123913</v>
      </c>
      <c r="F38" s="18" t="s">
        <v>301</v>
      </c>
      <c r="G38" s="33" t="s">
        <v>206</v>
      </c>
      <c r="H38" s="35">
        <v>500000</v>
      </c>
      <c r="I38" s="35">
        <f t="shared" si="3"/>
        <v>50000</v>
      </c>
      <c r="J38" s="224">
        <f t="shared" si="0"/>
        <v>450000</v>
      </c>
      <c r="K38" s="35">
        <f t="shared" si="4"/>
        <v>180000</v>
      </c>
      <c r="L38" s="35">
        <f t="shared" si="1"/>
        <v>135000</v>
      </c>
      <c r="M38" s="35">
        <f t="shared" si="5"/>
        <v>135000</v>
      </c>
      <c r="N38" s="244">
        <f t="shared" si="6"/>
        <v>230000</v>
      </c>
      <c r="O38" s="35"/>
      <c r="P38" s="22"/>
      <c r="Q38" s="36">
        <f t="shared" si="2"/>
        <v>270000</v>
      </c>
      <c r="R38" s="34" t="s">
        <v>236</v>
      </c>
      <c r="S38" s="36" t="s">
        <v>41</v>
      </c>
      <c r="T38" s="35" t="s">
        <v>237</v>
      </c>
      <c r="U38" s="21">
        <v>5122452120</v>
      </c>
      <c r="V38" s="53"/>
      <c r="W38" s="53"/>
      <c r="X38" s="53"/>
      <c r="Y38" s="53"/>
      <c r="Z38" s="70"/>
      <c r="AA38" s="23"/>
    </row>
    <row r="39" spans="1:27" s="40" customFormat="1" x14ac:dyDescent="0.6">
      <c r="A39" s="72">
        <v>37</v>
      </c>
      <c r="B39" s="43" t="s">
        <v>115</v>
      </c>
      <c r="C39" s="41" t="s">
        <v>162</v>
      </c>
      <c r="D39" s="42" t="s">
        <v>61</v>
      </c>
      <c r="E39" s="39">
        <v>3720400084285</v>
      </c>
      <c r="F39" s="18" t="s">
        <v>297</v>
      </c>
      <c r="G39" s="33" t="s">
        <v>206</v>
      </c>
      <c r="H39" s="35">
        <v>500000</v>
      </c>
      <c r="I39" s="35">
        <f t="shared" si="3"/>
        <v>50000</v>
      </c>
      <c r="J39" s="224">
        <f t="shared" si="0"/>
        <v>450000</v>
      </c>
      <c r="K39" s="35">
        <f t="shared" si="4"/>
        <v>180000</v>
      </c>
      <c r="L39" s="35">
        <f t="shared" si="1"/>
        <v>135000</v>
      </c>
      <c r="M39" s="35">
        <f t="shared" si="5"/>
        <v>135000</v>
      </c>
      <c r="N39" s="244">
        <f t="shared" si="6"/>
        <v>230000</v>
      </c>
      <c r="O39" s="35"/>
      <c r="P39" s="35"/>
      <c r="Q39" s="36">
        <f t="shared" si="2"/>
        <v>270000</v>
      </c>
      <c r="R39" s="43" t="s">
        <v>115</v>
      </c>
      <c r="S39" s="36" t="s">
        <v>41</v>
      </c>
      <c r="T39" s="36" t="s">
        <v>241</v>
      </c>
      <c r="U39" s="21">
        <v>6212419045</v>
      </c>
      <c r="V39" s="54"/>
      <c r="W39" s="54"/>
      <c r="X39" s="54"/>
      <c r="Y39" s="54"/>
      <c r="Z39" s="55"/>
      <c r="AA39" s="23"/>
    </row>
    <row r="40" spans="1:27" s="40" customFormat="1" x14ac:dyDescent="0.6">
      <c r="A40" s="72">
        <v>38</v>
      </c>
      <c r="B40" s="34" t="s">
        <v>240</v>
      </c>
      <c r="C40" s="41" t="s">
        <v>163</v>
      </c>
      <c r="D40" s="42" t="s">
        <v>61</v>
      </c>
      <c r="E40" s="39">
        <v>3500500475440</v>
      </c>
      <c r="F40" s="18" t="s">
        <v>293</v>
      </c>
      <c r="G40" s="33" t="s">
        <v>206</v>
      </c>
      <c r="H40" s="35">
        <v>500000</v>
      </c>
      <c r="I40" s="35">
        <f t="shared" si="3"/>
        <v>50000</v>
      </c>
      <c r="J40" s="224">
        <f t="shared" si="0"/>
        <v>450000</v>
      </c>
      <c r="K40" s="35">
        <f t="shared" si="4"/>
        <v>180000</v>
      </c>
      <c r="L40" s="35">
        <f t="shared" si="1"/>
        <v>135000</v>
      </c>
      <c r="M40" s="35">
        <f t="shared" si="5"/>
        <v>135000</v>
      </c>
      <c r="N40" s="244">
        <f t="shared" si="6"/>
        <v>230000</v>
      </c>
      <c r="O40" s="35"/>
      <c r="P40" s="35"/>
      <c r="Q40" s="36">
        <f t="shared" si="2"/>
        <v>270000</v>
      </c>
      <c r="R40" s="34" t="s">
        <v>238</v>
      </c>
      <c r="S40" s="36" t="s">
        <v>41</v>
      </c>
      <c r="T40" s="36" t="s">
        <v>239</v>
      </c>
      <c r="U40" s="21">
        <v>4222357891</v>
      </c>
      <c r="V40" s="54"/>
      <c r="W40" s="54"/>
      <c r="X40" s="54"/>
      <c r="Y40" s="54"/>
      <c r="Z40" s="55"/>
      <c r="AA40" s="23"/>
    </row>
    <row r="41" spans="1:27" s="40" customFormat="1" x14ac:dyDescent="0.6">
      <c r="A41" s="72">
        <v>39</v>
      </c>
      <c r="B41" s="43" t="s">
        <v>221</v>
      </c>
      <c r="C41" s="41" t="s">
        <v>164</v>
      </c>
      <c r="D41" s="42" t="s">
        <v>61</v>
      </c>
      <c r="E41" s="39">
        <v>3520101297769</v>
      </c>
      <c r="F41" s="18" t="s">
        <v>292</v>
      </c>
      <c r="G41" s="33" t="s">
        <v>206</v>
      </c>
      <c r="H41" s="35">
        <v>500000</v>
      </c>
      <c r="I41" s="35">
        <f t="shared" si="3"/>
        <v>50000</v>
      </c>
      <c r="J41" s="224">
        <f t="shared" si="0"/>
        <v>450000</v>
      </c>
      <c r="K41" s="35">
        <f t="shared" si="4"/>
        <v>180000</v>
      </c>
      <c r="L41" s="35">
        <f t="shared" si="1"/>
        <v>135000</v>
      </c>
      <c r="M41" s="35">
        <f t="shared" si="5"/>
        <v>135000</v>
      </c>
      <c r="N41" s="244">
        <f t="shared" si="6"/>
        <v>230000</v>
      </c>
      <c r="O41" s="35"/>
      <c r="P41" s="35"/>
      <c r="Q41" s="36">
        <f t="shared" si="2"/>
        <v>270000</v>
      </c>
      <c r="R41" s="43" t="s">
        <v>221</v>
      </c>
      <c r="S41" s="36" t="s">
        <v>41</v>
      </c>
      <c r="T41" s="36" t="s">
        <v>235</v>
      </c>
      <c r="U41" s="21">
        <v>5272172601</v>
      </c>
      <c r="V41" s="54"/>
      <c r="W41" s="54"/>
      <c r="X41" s="54"/>
      <c r="Y41" s="54"/>
      <c r="Z41" s="55"/>
      <c r="AA41" s="23"/>
    </row>
    <row r="42" spans="1:27" s="40" customFormat="1" x14ac:dyDescent="0.6">
      <c r="A42" s="72">
        <v>40</v>
      </c>
      <c r="B42" s="43" t="s">
        <v>116</v>
      </c>
      <c r="C42" s="41" t="s">
        <v>165</v>
      </c>
      <c r="D42" s="42" t="s">
        <v>61</v>
      </c>
      <c r="E42" s="39">
        <v>3610600254347</v>
      </c>
      <c r="F42" s="18" t="s">
        <v>302</v>
      </c>
      <c r="G42" s="33" t="s">
        <v>206</v>
      </c>
      <c r="H42" s="35">
        <v>500000</v>
      </c>
      <c r="I42" s="35">
        <f t="shared" si="3"/>
        <v>50000</v>
      </c>
      <c r="J42" s="224">
        <f t="shared" si="0"/>
        <v>450000</v>
      </c>
      <c r="K42" s="35">
        <f t="shared" si="4"/>
        <v>180000</v>
      </c>
      <c r="L42" s="35">
        <f t="shared" si="1"/>
        <v>135000</v>
      </c>
      <c r="M42" s="35">
        <f t="shared" si="5"/>
        <v>135000</v>
      </c>
      <c r="N42" s="244">
        <f t="shared" si="6"/>
        <v>230000</v>
      </c>
      <c r="O42" s="35"/>
      <c r="P42" s="35"/>
      <c r="Q42" s="36">
        <f t="shared" si="2"/>
        <v>270000</v>
      </c>
      <c r="R42" s="43" t="s">
        <v>116</v>
      </c>
      <c r="S42" s="36" t="s">
        <v>41</v>
      </c>
      <c r="T42" s="36" t="s">
        <v>237</v>
      </c>
      <c r="U42" s="21">
        <v>5122452138</v>
      </c>
      <c r="V42" s="54"/>
      <c r="W42" s="54"/>
      <c r="X42" s="54"/>
      <c r="Y42" s="54"/>
      <c r="Z42" s="70"/>
      <c r="AA42" s="23"/>
    </row>
    <row r="43" spans="1:27" s="40" customFormat="1" x14ac:dyDescent="0.6">
      <c r="A43" s="72">
        <v>41</v>
      </c>
      <c r="B43" s="43" t="s">
        <v>286</v>
      </c>
      <c r="C43" s="41" t="s">
        <v>335</v>
      </c>
      <c r="D43" s="42" t="s">
        <v>64</v>
      </c>
      <c r="E43" s="39">
        <v>3240300482119</v>
      </c>
      <c r="F43" s="18" t="s">
        <v>336</v>
      </c>
      <c r="G43" s="33" t="s">
        <v>206</v>
      </c>
      <c r="H43" s="35">
        <v>156000</v>
      </c>
      <c r="I43" s="35">
        <f t="shared" si="3"/>
        <v>15600</v>
      </c>
      <c r="J43" s="224">
        <f t="shared" si="0"/>
        <v>140400</v>
      </c>
      <c r="K43" s="35">
        <f t="shared" si="4"/>
        <v>56160</v>
      </c>
      <c r="L43" s="35">
        <f t="shared" si="1"/>
        <v>42120</v>
      </c>
      <c r="M43" s="35">
        <f t="shared" si="5"/>
        <v>42120</v>
      </c>
      <c r="N43" s="279">
        <f t="shared" si="6"/>
        <v>71760</v>
      </c>
      <c r="O43" s="35"/>
      <c r="P43" s="35"/>
      <c r="Q43" s="36">
        <f t="shared" si="2"/>
        <v>84240</v>
      </c>
      <c r="R43" s="118" t="s">
        <v>287</v>
      </c>
      <c r="S43" s="119" t="s">
        <v>247</v>
      </c>
      <c r="T43" s="119" t="s">
        <v>248</v>
      </c>
      <c r="U43" s="120">
        <v>2881199154</v>
      </c>
      <c r="V43" s="54"/>
      <c r="W43" s="54"/>
      <c r="X43" s="54"/>
      <c r="Y43" s="54"/>
      <c r="Z43" s="70"/>
      <c r="AA43" s="23"/>
    </row>
    <row r="44" spans="1:27" s="40" customFormat="1" x14ac:dyDescent="0.6">
      <c r="A44" s="72">
        <v>42</v>
      </c>
      <c r="B44" s="34" t="s">
        <v>117</v>
      </c>
      <c r="C44" s="41" t="s">
        <v>166</v>
      </c>
      <c r="D44" s="42" t="s">
        <v>26</v>
      </c>
      <c r="E44" s="39">
        <v>3310500366383</v>
      </c>
      <c r="F44" s="18" t="s">
        <v>359</v>
      </c>
      <c r="G44" s="33" t="s">
        <v>206</v>
      </c>
      <c r="H44" s="35">
        <v>450000</v>
      </c>
      <c r="I44" s="35">
        <f t="shared" si="3"/>
        <v>45000</v>
      </c>
      <c r="J44" s="224">
        <f t="shared" si="0"/>
        <v>405000</v>
      </c>
      <c r="K44" s="35">
        <f t="shared" si="4"/>
        <v>162000</v>
      </c>
      <c r="L44" s="35">
        <f t="shared" si="1"/>
        <v>121500</v>
      </c>
      <c r="M44" s="35">
        <f t="shared" si="5"/>
        <v>121500</v>
      </c>
      <c r="N44" s="35">
        <f t="shared" si="6"/>
        <v>207000</v>
      </c>
      <c r="O44" s="35">
        <v>121500</v>
      </c>
      <c r="P44" s="35"/>
      <c r="Q44" s="36">
        <f t="shared" si="2"/>
        <v>121500</v>
      </c>
      <c r="R44" s="34" t="s">
        <v>117</v>
      </c>
      <c r="S44" s="36" t="s">
        <v>41</v>
      </c>
      <c r="T44" s="36" t="s">
        <v>220</v>
      </c>
      <c r="U44" s="21">
        <v>4262230347</v>
      </c>
      <c r="V44" s="54"/>
      <c r="W44" s="54"/>
      <c r="X44" s="54"/>
      <c r="Y44" s="54"/>
      <c r="Z44" s="55"/>
      <c r="AA44" s="23"/>
    </row>
    <row r="45" spans="1:27" s="40" customFormat="1" x14ac:dyDescent="0.6">
      <c r="A45" s="72">
        <v>43</v>
      </c>
      <c r="B45" s="34" t="s">
        <v>118</v>
      </c>
      <c r="C45" s="41" t="s">
        <v>167</v>
      </c>
      <c r="D45" s="42" t="s">
        <v>26</v>
      </c>
      <c r="E45" s="39">
        <v>3100501655941</v>
      </c>
      <c r="F45" s="18" t="s">
        <v>370</v>
      </c>
      <c r="G45" s="33" t="s">
        <v>206</v>
      </c>
      <c r="H45" s="35">
        <v>152000</v>
      </c>
      <c r="I45" s="35">
        <f t="shared" si="3"/>
        <v>15200</v>
      </c>
      <c r="J45" s="224">
        <f t="shared" si="0"/>
        <v>136800</v>
      </c>
      <c r="K45" s="35">
        <f t="shared" si="4"/>
        <v>54720</v>
      </c>
      <c r="L45" s="35">
        <f t="shared" si="1"/>
        <v>41040</v>
      </c>
      <c r="M45" s="35">
        <f t="shared" si="5"/>
        <v>41040</v>
      </c>
      <c r="N45" s="35">
        <f t="shared" si="6"/>
        <v>69920</v>
      </c>
      <c r="O45" s="35">
        <v>41040</v>
      </c>
      <c r="P45" s="35"/>
      <c r="Q45" s="36">
        <f t="shared" si="2"/>
        <v>41040</v>
      </c>
      <c r="R45" s="34" t="s">
        <v>230</v>
      </c>
      <c r="S45" s="36" t="s">
        <v>41</v>
      </c>
      <c r="T45" s="36" t="s">
        <v>220</v>
      </c>
      <c r="U45" s="21">
        <v>4262636485</v>
      </c>
      <c r="V45" s="54"/>
      <c r="W45" s="54"/>
      <c r="X45" s="54"/>
      <c r="Y45" s="54"/>
      <c r="Z45" s="70"/>
      <c r="AA45" s="23"/>
    </row>
    <row r="46" spans="1:27" s="40" customFormat="1" x14ac:dyDescent="0.6">
      <c r="A46" s="72">
        <v>44</v>
      </c>
      <c r="B46" s="43" t="s">
        <v>251</v>
      </c>
      <c r="C46" s="41" t="s">
        <v>168</v>
      </c>
      <c r="D46" s="42" t="s">
        <v>187</v>
      </c>
      <c r="E46" s="39">
        <v>5220190005555</v>
      </c>
      <c r="F46" s="18" t="s">
        <v>283</v>
      </c>
      <c r="G46" s="33" t="s">
        <v>206</v>
      </c>
      <c r="H46" s="35">
        <v>520000</v>
      </c>
      <c r="I46" s="35">
        <f t="shared" si="3"/>
        <v>52000</v>
      </c>
      <c r="J46" s="224">
        <f t="shared" si="0"/>
        <v>468000</v>
      </c>
      <c r="K46" s="35">
        <f t="shared" si="4"/>
        <v>187200</v>
      </c>
      <c r="L46" s="35">
        <f t="shared" si="1"/>
        <v>140400</v>
      </c>
      <c r="M46" s="35">
        <f t="shared" si="5"/>
        <v>140400</v>
      </c>
      <c r="N46" s="279">
        <f t="shared" si="6"/>
        <v>239200</v>
      </c>
      <c r="O46" s="35">
        <v>140400</v>
      </c>
      <c r="P46" s="35"/>
      <c r="Q46" s="36">
        <f t="shared" si="2"/>
        <v>140400</v>
      </c>
      <c r="R46" s="118" t="s">
        <v>119</v>
      </c>
      <c r="S46" s="119" t="s">
        <v>252</v>
      </c>
      <c r="T46" s="119" t="s">
        <v>253</v>
      </c>
      <c r="U46" s="120">
        <v>6156066073</v>
      </c>
      <c r="V46" s="54"/>
      <c r="W46" s="54"/>
      <c r="X46" s="54"/>
      <c r="Y46" s="54"/>
      <c r="Z46" s="70"/>
      <c r="AA46" s="23"/>
    </row>
    <row r="47" spans="1:27" s="40" customFormat="1" x14ac:dyDescent="0.6">
      <c r="A47" s="72">
        <v>45</v>
      </c>
      <c r="B47" s="34" t="s">
        <v>249</v>
      </c>
      <c r="C47" s="41" t="s">
        <v>169</v>
      </c>
      <c r="D47" s="42" t="s">
        <v>188</v>
      </c>
      <c r="E47" s="39">
        <v>3760100570800</v>
      </c>
      <c r="F47" s="18" t="s">
        <v>280</v>
      </c>
      <c r="G47" s="33" t="s">
        <v>206</v>
      </c>
      <c r="H47" s="35">
        <v>160000</v>
      </c>
      <c r="I47" s="35">
        <f t="shared" si="3"/>
        <v>16000</v>
      </c>
      <c r="J47" s="224">
        <f t="shared" si="0"/>
        <v>144000</v>
      </c>
      <c r="K47" s="35">
        <f t="shared" si="4"/>
        <v>57600</v>
      </c>
      <c r="L47" s="35">
        <f t="shared" si="1"/>
        <v>43200</v>
      </c>
      <c r="M47" s="35">
        <f t="shared" si="5"/>
        <v>43200</v>
      </c>
      <c r="N47" s="264">
        <f t="shared" si="6"/>
        <v>73600</v>
      </c>
      <c r="O47" s="35">
        <v>43200</v>
      </c>
      <c r="P47" s="35"/>
      <c r="Q47" s="36">
        <f t="shared" si="2"/>
        <v>43200</v>
      </c>
      <c r="R47" s="34" t="s">
        <v>249</v>
      </c>
      <c r="S47" s="36" t="s">
        <v>41</v>
      </c>
      <c r="T47" s="36" t="s">
        <v>250</v>
      </c>
      <c r="U47" s="21">
        <v>3572686354</v>
      </c>
      <c r="V47" s="54"/>
      <c r="W47" s="54"/>
      <c r="X47" s="54"/>
      <c r="Y47" s="54"/>
      <c r="Z47" s="70"/>
      <c r="AA47" s="23"/>
    </row>
    <row r="48" spans="1:27" s="40" customFormat="1" x14ac:dyDescent="0.6">
      <c r="A48" s="72">
        <v>46</v>
      </c>
      <c r="B48" s="43" t="s">
        <v>120</v>
      </c>
      <c r="C48" s="41" t="s">
        <v>170</v>
      </c>
      <c r="D48" s="42" t="s">
        <v>189</v>
      </c>
      <c r="E48" s="39">
        <v>1229900173453</v>
      </c>
      <c r="F48" s="18" t="s">
        <v>282</v>
      </c>
      <c r="G48" s="33" t="s">
        <v>206</v>
      </c>
      <c r="H48" s="35">
        <v>160000</v>
      </c>
      <c r="I48" s="35">
        <f t="shared" si="3"/>
        <v>16000</v>
      </c>
      <c r="J48" s="224">
        <f t="shared" si="0"/>
        <v>144000</v>
      </c>
      <c r="K48" s="35">
        <f t="shared" si="4"/>
        <v>57600</v>
      </c>
      <c r="L48" s="35">
        <f t="shared" si="1"/>
        <v>43200</v>
      </c>
      <c r="M48" s="35">
        <f t="shared" si="5"/>
        <v>43200</v>
      </c>
      <c r="N48" s="264">
        <f t="shared" si="6"/>
        <v>73600</v>
      </c>
      <c r="O48" s="35"/>
      <c r="P48" s="35"/>
      <c r="Q48" s="36">
        <f t="shared" si="2"/>
        <v>86400</v>
      </c>
      <c r="R48" s="80" t="s">
        <v>120</v>
      </c>
      <c r="S48" s="36" t="s">
        <v>41</v>
      </c>
      <c r="T48" s="36" t="s">
        <v>255</v>
      </c>
      <c r="U48" s="21">
        <v>3012831024</v>
      </c>
      <c r="V48" s="54"/>
      <c r="W48" s="54"/>
      <c r="X48" s="54"/>
      <c r="Y48" s="54"/>
      <c r="Z48" s="70"/>
      <c r="AA48" s="23"/>
    </row>
    <row r="49" spans="1:27" s="40" customFormat="1" x14ac:dyDescent="0.6">
      <c r="A49" s="72">
        <v>47</v>
      </c>
      <c r="B49" s="43" t="s">
        <v>233</v>
      </c>
      <c r="C49" s="41" t="s">
        <v>171</v>
      </c>
      <c r="D49" s="42" t="s">
        <v>26</v>
      </c>
      <c r="E49" s="39">
        <v>3320101326213</v>
      </c>
      <c r="F49" s="18" t="s">
        <v>371</v>
      </c>
      <c r="G49" s="33" t="s">
        <v>206</v>
      </c>
      <c r="H49" s="35">
        <v>304700</v>
      </c>
      <c r="I49" s="35">
        <f t="shared" si="3"/>
        <v>30470</v>
      </c>
      <c r="J49" s="224">
        <f t="shared" si="0"/>
        <v>274230</v>
      </c>
      <c r="K49" s="35">
        <f t="shared" si="4"/>
        <v>109692</v>
      </c>
      <c r="L49" s="35">
        <f t="shared" si="1"/>
        <v>82269</v>
      </c>
      <c r="M49" s="35">
        <f t="shared" si="5"/>
        <v>82269</v>
      </c>
      <c r="N49" s="35">
        <f t="shared" si="6"/>
        <v>140162</v>
      </c>
      <c r="O49" s="35">
        <v>82269</v>
      </c>
      <c r="P49" s="35"/>
      <c r="Q49" s="36">
        <f t="shared" si="2"/>
        <v>82269</v>
      </c>
      <c r="R49" s="43" t="s">
        <v>231</v>
      </c>
      <c r="S49" s="36" t="s">
        <v>41</v>
      </c>
      <c r="T49" s="36" t="s">
        <v>232</v>
      </c>
      <c r="U49" s="21">
        <v>4152526192</v>
      </c>
      <c r="V49" s="54"/>
      <c r="W49" s="54"/>
      <c r="X49" s="54"/>
      <c r="Y49" s="54"/>
      <c r="Z49" s="55"/>
      <c r="AA49" s="23"/>
    </row>
    <row r="50" spans="1:27" s="40" customFormat="1" x14ac:dyDescent="0.6">
      <c r="A50" s="72">
        <v>48</v>
      </c>
      <c r="B50" s="43" t="s">
        <v>121</v>
      </c>
      <c r="C50" s="41" t="s">
        <v>172</v>
      </c>
      <c r="D50" s="42" t="s">
        <v>75</v>
      </c>
      <c r="E50" s="39">
        <v>3301401193015</v>
      </c>
      <c r="F50" s="18" t="s">
        <v>358</v>
      </c>
      <c r="G50" s="33" t="s">
        <v>206</v>
      </c>
      <c r="H50" s="35">
        <v>337400</v>
      </c>
      <c r="I50" s="35">
        <f t="shared" si="3"/>
        <v>33740</v>
      </c>
      <c r="J50" s="224">
        <f t="shared" si="0"/>
        <v>303660</v>
      </c>
      <c r="K50" s="35">
        <f t="shared" si="4"/>
        <v>121464</v>
      </c>
      <c r="L50" s="35">
        <f t="shared" si="1"/>
        <v>91098</v>
      </c>
      <c r="M50" s="35">
        <f t="shared" si="5"/>
        <v>91098</v>
      </c>
      <c r="N50" s="35">
        <f t="shared" si="6"/>
        <v>155204</v>
      </c>
      <c r="O50" s="35">
        <v>91098</v>
      </c>
      <c r="P50" s="35"/>
      <c r="Q50" s="36">
        <f t="shared" si="2"/>
        <v>91098</v>
      </c>
      <c r="R50" s="43" t="s">
        <v>224</v>
      </c>
      <c r="S50" s="36" t="s">
        <v>41</v>
      </c>
      <c r="T50" s="36" t="s">
        <v>225</v>
      </c>
      <c r="U50" s="21">
        <v>3342432717</v>
      </c>
      <c r="V50" s="54"/>
      <c r="W50" s="54"/>
      <c r="X50" s="54"/>
      <c r="Y50" s="54"/>
      <c r="Z50" s="70"/>
      <c r="AA50" s="23"/>
    </row>
    <row r="51" spans="1:27" s="40" customFormat="1" x14ac:dyDescent="0.6">
      <c r="A51" s="72">
        <v>49</v>
      </c>
      <c r="B51" s="43" t="s">
        <v>70</v>
      </c>
      <c r="C51" s="41" t="s">
        <v>173</v>
      </c>
      <c r="D51" s="42" t="s">
        <v>63</v>
      </c>
      <c r="E51" s="39">
        <v>3569900064607</v>
      </c>
      <c r="F51" s="18" t="s">
        <v>308</v>
      </c>
      <c r="G51" s="33" t="s">
        <v>206</v>
      </c>
      <c r="H51" s="35">
        <v>442000</v>
      </c>
      <c r="I51" s="35">
        <f t="shared" si="3"/>
        <v>44200</v>
      </c>
      <c r="J51" s="224">
        <f t="shared" si="0"/>
        <v>397800</v>
      </c>
      <c r="K51" s="35">
        <f t="shared" si="4"/>
        <v>159120</v>
      </c>
      <c r="L51" s="35">
        <f t="shared" si="1"/>
        <v>119340</v>
      </c>
      <c r="M51" s="35">
        <f t="shared" si="5"/>
        <v>119340</v>
      </c>
      <c r="N51" s="236">
        <f t="shared" si="6"/>
        <v>203320</v>
      </c>
      <c r="O51" s="35">
        <v>119340</v>
      </c>
      <c r="P51" s="35"/>
      <c r="Q51" s="36">
        <f t="shared" si="2"/>
        <v>119340</v>
      </c>
      <c r="R51" s="43" t="s">
        <v>70</v>
      </c>
      <c r="S51" s="36" t="s">
        <v>41</v>
      </c>
      <c r="T51" s="36" t="s">
        <v>242</v>
      </c>
      <c r="U51" s="21">
        <v>3642194124</v>
      </c>
      <c r="V51" s="54"/>
      <c r="W51" s="54"/>
      <c r="X51" s="54"/>
      <c r="Y51" s="54"/>
      <c r="Z51" s="55"/>
      <c r="AA51" s="23"/>
    </row>
    <row r="52" spans="1:27" s="40" customFormat="1" x14ac:dyDescent="0.6">
      <c r="A52" s="72">
        <v>50</v>
      </c>
      <c r="B52" s="43" t="s">
        <v>88</v>
      </c>
      <c r="C52" s="41" t="s">
        <v>174</v>
      </c>
      <c r="D52" s="42" t="s">
        <v>65</v>
      </c>
      <c r="E52" s="39">
        <v>3570101034661</v>
      </c>
      <c r="F52" s="18" t="s">
        <v>296</v>
      </c>
      <c r="G52" s="33" t="s">
        <v>206</v>
      </c>
      <c r="H52" s="35">
        <v>500000</v>
      </c>
      <c r="I52" s="35">
        <f t="shared" si="3"/>
        <v>50000</v>
      </c>
      <c r="J52" s="224">
        <f t="shared" si="0"/>
        <v>450000</v>
      </c>
      <c r="K52" s="35">
        <f t="shared" si="4"/>
        <v>180000</v>
      </c>
      <c r="L52" s="35">
        <f t="shared" si="1"/>
        <v>135000</v>
      </c>
      <c r="M52" s="35">
        <f t="shared" si="5"/>
        <v>135000</v>
      </c>
      <c r="N52" s="224">
        <f t="shared" si="6"/>
        <v>230000</v>
      </c>
      <c r="O52" s="35">
        <v>135000</v>
      </c>
      <c r="P52" s="35"/>
      <c r="Q52" s="36">
        <f t="shared" si="2"/>
        <v>135000</v>
      </c>
      <c r="R52" s="43" t="s">
        <v>88</v>
      </c>
      <c r="S52" s="36" t="s">
        <v>41</v>
      </c>
      <c r="T52" s="36" t="s">
        <v>1</v>
      </c>
      <c r="U52" s="21">
        <v>3152787200</v>
      </c>
      <c r="V52" s="54"/>
      <c r="W52" s="54"/>
      <c r="X52" s="54"/>
      <c r="Y52" s="54"/>
      <c r="Z52" s="55"/>
      <c r="AA52" s="23"/>
    </row>
    <row r="53" spans="1:27" s="40" customFormat="1" x14ac:dyDescent="0.6">
      <c r="A53" s="72">
        <v>51</v>
      </c>
      <c r="B53" s="34" t="s">
        <v>80</v>
      </c>
      <c r="C53" s="41" t="s">
        <v>175</v>
      </c>
      <c r="D53" s="42" t="s">
        <v>73</v>
      </c>
      <c r="E53" s="39">
        <v>3360500121275</v>
      </c>
      <c r="F53" s="18" t="s">
        <v>357</v>
      </c>
      <c r="G53" s="33" t="s">
        <v>206</v>
      </c>
      <c r="H53" s="35">
        <v>424000</v>
      </c>
      <c r="I53" s="35">
        <f t="shared" si="3"/>
        <v>42400</v>
      </c>
      <c r="J53" s="224">
        <f t="shared" si="0"/>
        <v>381600</v>
      </c>
      <c r="K53" s="35">
        <f t="shared" si="4"/>
        <v>152640</v>
      </c>
      <c r="L53" s="35">
        <f t="shared" si="1"/>
        <v>114480</v>
      </c>
      <c r="M53" s="35">
        <f t="shared" si="5"/>
        <v>114480</v>
      </c>
      <c r="N53" s="35">
        <f t="shared" si="6"/>
        <v>195040</v>
      </c>
      <c r="O53" s="35"/>
      <c r="P53" s="35"/>
      <c r="Q53" s="36">
        <f t="shared" si="2"/>
        <v>228960</v>
      </c>
      <c r="R53" s="34" t="s">
        <v>80</v>
      </c>
      <c r="S53" s="36" t="s">
        <v>41</v>
      </c>
      <c r="T53" s="36" t="s">
        <v>229</v>
      </c>
      <c r="U53" s="21">
        <v>6302252421</v>
      </c>
      <c r="V53" s="54"/>
      <c r="W53" s="54"/>
      <c r="X53" s="54"/>
      <c r="Y53" s="54"/>
      <c r="Z53" s="55"/>
      <c r="AA53" s="23"/>
    </row>
    <row r="54" spans="1:27" s="40" customFormat="1" x14ac:dyDescent="0.6">
      <c r="A54" s="72">
        <v>52</v>
      </c>
      <c r="B54" s="34" t="s">
        <v>122</v>
      </c>
      <c r="C54" s="41" t="s">
        <v>176</v>
      </c>
      <c r="D54" s="42" t="s">
        <v>73</v>
      </c>
      <c r="E54" s="39">
        <v>3310101594978</v>
      </c>
      <c r="F54" s="18" t="s">
        <v>356</v>
      </c>
      <c r="G54" s="33" t="s">
        <v>206</v>
      </c>
      <c r="H54" s="35">
        <v>150000</v>
      </c>
      <c r="I54" s="35">
        <f t="shared" si="3"/>
        <v>15000</v>
      </c>
      <c r="J54" s="224">
        <f t="shared" si="0"/>
        <v>135000</v>
      </c>
      <c r="K54" s="35">
        <f t="shared" si="4"/>
        <v>54000</v>
      </c>
      <c r="L54" s="35">
        <f t="shared" si="1"/>
        <v>40500</v>
      </c>
      <c r="M54" s="35">
        <f t="shared" si="5"/>
        <v>40500</v>
      </c>
      <c r="N54" s="35">
        <f t="shared" si="6"/>
        <v>69000</v>
      </c>
      <c r="O54" s="35">
        <v>40500</v>
      </c>
      <c r="P54" s="35"/>
      <c r="Q54" s="36">
        <f t="shared" si="2"/>
        <v>40500</v>
      </c>
      <c r="R54" s="34" t="s">
        <v>122</v>
      </c>
      <c r="S54" s="36" t="s">
        <v>41</v>
      </c>
      <c r="T54" s="36" t="s">
        <v>50</v>
      </c>
      <c r="U54" s="21">
        <v>4642372496</v>
      </c>
      <c r="V54" s="54"/>
      <c r="W54" s="54"/>
      <c r="X54" s="54"/>
      <c r="Y54" s="54"/>
      <c r="Z54" s="55"/>
      <c r="AA54" s="23"/>
    </row>
    <row r="55" spans="1:27" s="40" customFormat="1" x14ac:dyDescent="0.6">
      <c r="A55" s="72">
        <v>53</v>
      </c>
      <c r="B55" s="43" t="s">
        <v>261</v>
      </c>
      <c r="C55" s="41" t="s">
        <v>177</v>
      </c>
      <c r="D55" s="42" t="s">
        <v>77</v>
      </c>
      <c r="E55" s="39">
        <v>3349800040414</v>
      </c>
      <c r="F55" s="18" t="s">
        <v>355</v>
      </c>
      <c r="G55" s="33" t="s">
        <v>206</v>
      </c>
      <c r="H55" s="35">
        <v>328400</v>
      </c>
      <c r="I55" s="35">
        <f t="shared" si="3"/>
        <v>32840</v>
      </c>
      <c r="J55" s="224">
        <f t="shared" si="0"/>
        <v>295560</v>
      </c>
      <c r="K55" s="35">
        <f t="shared" si="4"/>
        <v>118224</v>
      </c>
      <c r="L55" s="35">
        <f t="shared" si="1"/>
        <v>88668</v>
      </c>
      <c r="M55" s="35">
        <f t="shared" si="5"/>
        <v>88668</v>
      </c>
      <c r="N55" s="35">
        <f t="shared" si="6"/>
        <v>151064</v>
      </c>
      <c r="O55" s="35">
        <v>88668</v>
      </c>
      <c r="P55" s="35"/>
      <c r="Q55" s="36">
        <f t="shared" si="2"/>
        <v>88668</v>
      </c>
      <c r="R55" s="43" t="s">
        <v>259</v>
      </c>
      <c r="S55" s="36" t="s">
        <v>41</v>
      </c>
      <c r="T55" s="36" t="s">
        <v>260</v>
      </c>
      <c r="U55" s="21">
        <v>5132062455</v>
      </c>
      <c r="V55" s="54"/>
      <c r="W55" s="54"/>
      <c r="X55" s="54"/>
      <c r="Y55" s="54"/>
      <c r="Z55" s="55"/>
      <c r="AA55" s="23"/>
    </row>
    <row r="56" spans="1:27" s="40" customFormat="1" x14ac:dyDescent="0.6">
      <c r="A56" s="72">
        <v>54</v>
      </c>
      <c r="B56" s="34" t="s">
        <v>123</v>
      </c>
      <c r="C56" s="41" t="s">
        <v>178</v>
      </c>
      <c r="D56" s="42" t="s">
        <v>25</v>
      </c>
      <c r="E56" s="39">
        <v>3470500294578</v>
      </c>
      <c r="F56" s="18" t="s">
        <v>281</v>
      </c>
      <c r="G56" s="33" t="s">
        <v>206</v>
      </c>
      <c r="H56" s="35">
        <v>400000</v>
      </c>
      <c r="I56" s="35">
        <f t="shared" si="3"/>
        <v>40000</v>
      </c>
      <c r="J56" s="224">
        <f t="shared" si="0"/>
        <v>360000</v>
      </c>
      <c r="K56" s="35">
        <f t="shared" si="4"/>
        <v>144000</v>
      </c>
      <c r="L56" s="35">
        <f t="shared" si="1"/>
        <v>108000</v>
      </c>
      <c r="M56" s="35">
        <f t="shared" si="5"/>
        <v>108000</v>
      </c>
      <c r="N56" s="264">
        <f t="shared" si="6"/>
        <v>184000</v>
      </c>
      <c r="O56" s="35"/>
      <c r="P56" s="35"/>
      <c r="Q56" s="36">
        <f t="shared" si="2"/>
        <v>216000</v>
      </c>
      <c r="R56" s="34" t="s">
        <v>89</v>
      </c>
      <c r="S56" s="36" t="s">
        <v>41</v>
      </c>
      <c r="T56" s="36" t="s">
        <v>90</v>
      </c>
      <c r="U56" s="21">
        <v>1732115629</v>
      </c>
      <c r="V56" s="54"/>
      <c r="W56" s="54"/>
      <c r="X56" s="54"/>
      <c r="Y56" s="54"/>
      <c r="Z56" s="70"/>
      <c r="AA56" s="23"/>
    </row>
    <row r="57" spans="1:27" s="40" customFormat="1" x14ac:dyDescent="0.6">
      <c r="A57" s="72">
        <v>55</v>
      </c>
      <c r="B57" s="43" t="s">
        <v>124</v>
      </c>
      <c r="C57" s="41" t="s">
        <v>179</v>
      </c>
      <c r="D57" s="42" t="s">
        <v>61</v>
      </c>
      <c r="E57" s="39">
        <v>3500200549375</v>
      </c>
      <c r="F57" s="18" t="s">
        <v>305</v>
      </c>
      <c r="G57" s="33" t="s">
        <v>206</v>
      </c>
      <c r="H57" s="35">
        <v>700000</v>
      </c>
      <c r="I57" s="35">
        <f t="shared" si="3"/>
        <v>70000</v>
      </c>
      <c r="J57" s="224">
        <f t="shared" si="0"/>
        <v>630000</v>
      </c>
      <c r="K57" s="35">
        <f t="shared" si="4"/>
        <v>252000</v>
      </c>
      <c r="L57" s="35">
        <f t="shared" si="1"/>
        <v>189000</v>
      </c>
      <c r="M57" s="35">
        <f t="shared" si="5"/>
        <v>189000</v>
      </c>
      <c r="N57" s="244">
        <f t="shared" si="6"/>
        <v>322000</v>
      </c>
      <c r="O57" s="35"/>
      <c r="P57" s="35"/>
      <c r="Q57" s="36">
        <f t="shared" si="2"/>
        <v>378000</v>
      </c>
      <c r="R57" s="43" t="s">
        <v>124</v>
      </c>
      <c r="S57" s="36" t="s">
        <v>41</v>
      </c>
      <c r="T57" s="36" t="s">
        <v>241</v>
      </c>
      <c r="U57" s="21">
        <v>6212419748</v>
      </c>
      <c r="V57" s="54"/>
      <c r="W57" s="54"/>
      <c r="X57" s="54"/>
      <c r="Y57" s="54"/>
      <c r="Z57" s="55"/>
      <c r="AA57" s="23"/>
    </row>
    <row r="58" spans="1:27" s="40" customFormat="1" x14ac:dyDescent="0.6">
      <c r="A58" s="72">
        <v>56</v>
      </c>
      <c r="B58" s="34" t="s">
        <v>125</v>
      </c>
      <c r="C58" s="18" t="s">
        <v>180</v>
      </c>
      <c r="D58" s="42" t="s">
        <v>65</v>
      </c>
      <c r="E58" s="39">
        <v>3570700095845</v>
      </c>
      <c r="F58" s="18" t="s">
        <v>307</v>
      </c>
      <c r="G58" s="33" t="s">
        <v>206</v>
      </c>
      <c r="H58" s="35">
        <v>770000</v>
      </c>
      <c r="I58" s="35">
        <f t="shared" si="3"/>
        <v>77000</v>
      </c>
      <c r="J58" s="224">
        <f t="shared" si="0"/>
        <v>693000</v>
      </c>
      <c r="K58" s="35">
        <f t="shared" si="4"/>
        <v>277200</v>
      </c>
      <c r="L58" s="35">
        <f t="shared" si="1"/>
        <v>207900</v>
      </c>
      <c r="M58" s="35">
        <f t="shared" si="5"/>
        <v>207900</v>
      </c>
      <c r="N58" s="224">
        <f t="shared" si="6"/>
        <v>354200</v>
      </c>
      <c r="O58" s="35">
        <v>207900</v>
      </c>
      <c r="P58" s="35"/>
      <c r="Q58" s="36">
        <f t="shared" si="2"/>
        <v>207900</v>
      </c>
      <c r="R58" s="35" t="s">
        <v>125</v>
      </c>
      <c r="S58" s="36" t="s">
        <v>41</v>
      </c>
      <c r="T58" s="35" t="s">
        <v>246</v>
      </c>
      <c r="U58" s="20">
        <v>6342314058</v>
      </c>
      <c r="V58" s="53"/>
      <c r="W58" s="53"/>
      <c r="X58" s="53"/>
      <c r="Y58" s="53"/>
      <c r="Z58" s="55"/>
      <c r="AA58" s="23"/>
    </row>
    <row r="59" spans="1:27" s="40" customFormat="1" x14ac:dyDescent="0.6">
      <c r="A59" s="72">
        <v>57</v>
      </c>
      <c r="B59" s="34" t="s">
        <v>88</v>
      </c>
      <c r="C59" s="18" t="s">
        <v>181</v>
      </c>
      <c r="D59" s="42" t="s">
        <v>65</v>
      </c>
      <c r="E59" s="39">
        <v>3570101034661</v>
      </c>
      <c r="F59" s="18" t="s">
        <v>279</v>
      </c>
      <c r="G59" s="33" t="s">
        <v>206</v>
      </c>
      <c r="H59" s="35">
        <v>610000</v>
      </c>
      <c r="I59" s="35">
        <f t="shared" si="3"/>
        <v>61000</v>
      </c>
      <c r="J59" s="224">
        <f>+H59-I59</f>
        <v>549000</v>
      </c>
      <c r="K59" s="35">
        <f>+J59*40%</f>
        <v>219600</v>
      </c>
      <c r="L59" s="35">
        <f t="shared" si="1"/>
        <v>164700</v>
      </c>
      <c r="M59" s="35">
        <f t="shared" si="5"/>
        <v>164700</v>
      </c>
      <c r="N59" s="224">
        <f>+I59+K59</f>
        <v>280600</v>
      </c>
      <c r="O59" s="35">
        <v>164700</v>
      </c>
      <c r="P59" s="35"/>
      <c r="Q59" s="36">
        <f t="shared" si="2"/>
        <v>164700</v>
      </c>
      <c r="R59" s="35" t="s">
        <v>88</v>
      </c>
      <c r="S59" s="36" t="s">
        <v>41</v>
      </c>
      <c r="T59" s="36" t="s">
        <v>1</v>
      </c>
      <c r="U59" s="21">
        <v>3152787200</v>
      </c>
      <c r="V59" s="53"/>
      <c r="W59" s="53"/>
      <c r="X59" s="53"/>
      <c r="Y59" s="53"/>
      <c r="Z59" s="55"/>
      <c r="AA59" s="23"/>
    </row>
    <row r="60" spans="1:27" s="40" customFormat="1" x14ac:dyDescent="0.6">
      <c r="A60" s="72">
        <v>58</v>
      </c>
      <c r="B60" s="43" t="s">
        <v>254</v>
      </c>
      <c r="C60" s="41" t="s">
        <v>182</v>
      </c>
      <c r="D60" s="42" t="s">
        <v>188</v>
      </c>
      <c r="E60" s="39">
        <v>3760600405492</v>
      </c>
      <c r="F60" s="18" t="s">
        <v>284</v>
      </c>
      <c r="G60" s="33" t="s">
        <v>206</v>
      </c>
      <c r="H60" s="35">
        <v>150000</v>
      </c>
      <c r="I60" s="35">
        <f t="shared" si="3"/>
        <v>15000</v>
      </c>
      <c r="J60" s="224">
        <f t="shared" si="0"/>
        <v>135000</v>
      </c>
      <c r="K60" s="35">
        <f t="shared" si="4"/>
        <v>54000</v>
      </c>
      <c r="L60" s="35">
        <f t="shared" si="1"/>
        <v>40500</v>
      </c>
      <c r="M60" s="35">
        <f t="shared" si="5"/>
        <v>40500</v>
      </c>
      <c r="N60" s="264">
        <f t="shared" si="6"/>
        <v>69000</v>
      </c>
      <c r="O60" s="35">
        <v>40500</v>
      </c>
      <c r="P60" s="35"/>
      <c r="Q60" s="36">
        <f t="shared" si="2"/>
        <v>40500</v>
      </c>
      <c r="R60" s="43" t="s">
        <v>254</v>
      </c>
      <c r="S60" s="36" t="s">
        <v>41</v>
      </c>
      <c r="T60" s="36" t="s">
        <v>250</v>
      </c>
      <c r="U60" s="21">
        <v>3572744104</v>
      </c>
      <c r="V60" s="54"/>
      <c r="W60" s="54"/>
      <c r="X60" s="54"/>
      <c r="Y60" s="54"/>
      <c r="Z60" s="55"/>
      <c r="AA60" s="23"/>
    </row>
    <row r="61" spans="1:27" s="40" customFormat="1" x14ac:dyDescent="0.6">
      <c r="A61" s="72">
        <v>59</v>
      </c>
      <c r="B61" s="43" t="s">
        <v>126</v>
      </c>
      <c r="C61" s="41" t="s">
        <v>183</v>
      </c>
      <c r="D61" s="42" t="s">
        <v>211</v>
      </c>
      <c r="E61" s="39">
        <v>3551100021973</v>
      </c>
      <c r="F61" s="18" t="s">
        <v>309</v>
      </c>
      <c r="G61" s="33" t="s">
        <v>206</v>
      </c>
      <c r="H61" s="35">
        <v>150000</v>
      </c>
      <c r="I61" s="35">
        <f t="shared" si="3"/>
        <v>15000</v>
      </c>
      <c r="J61" s="224">
        <f t="shared" si="0"/>
        <v>135000</v>
      </c>
      <c r="K61" s="35">
        <f t="shared" si="4"/>
        <v>54000</v>
      </c>
      <c r="L61" s="35">
        <f t="shared" si="1"/>
        <v>40500</v>
      </c>
      <c r="M61" s="35">
        <f t="shared" si="5"/>
        <v>40500</v>
      </c>
      <c r="N61" s="236">
        <f t="shared" si="6"/>
        <v>69000</v>
      </c>
      <c r="O61" s="35">
        <v>40500</v>
      </c>
      <c r="P61" s="35"/>
      <c r="Q61" s="36">
        <f t="shared" si="2"/>
        <v>40500</v>
      </c>
      <c r="R61" s="43" t="s">
        <v>126</v>
      </c>
      <c r="S61" s="36" t="s">
        <v>41</v>
      </c>
      <c r="T61" s="36" t="s">
        <v>24</v>
      </c>
      <c r="U61" s="21">
        <v>3632938332</v>
      </c>
      <c r="V61" s="54"/>
      <c r="W61" s="54"/>
      <c r="X61" s="54"/>
      <c r="Y61" s="54"/>
      <c r="Z61" s="55"/>
      <c r="AA61" s="23"/>
    </row>
    <row r="62" spans="1:27" s="40" customFormat="1" x14ac:dyDescent="0.6">
      <c r="A62" s="72">
        <v>60</v>
      </c>
      <c r="B62" s="34" t="s">
        <v>243</v>
      </c>
      <c r="C62" s="18" t="s">
        <v>184</v>
      </c>
      <c r="D62" s="42" t="s">
        <v>72</v>
      </c>
      <c r="E62" s="39">
        <v>3650300053532</v>
      </c>
      <c r="F62" s="18" t="s">
        <v>289</v>
      </c>
      <c r="G62" s="33" t="s">
        <v>206</v>
      </c>
      <c r="H62" s="35">
        <v>150000</v>
      </c>
      <c r="I62" s="35">
        <f t="shared" si="3"/>
        <v>15000</v>
      </c>
      <c r="J62" s="224">
        <f t="shared" si="0"/>
        <v>135000</v>
      </c>
      <c r="K62" s="35">
        <f t="shared" si="4"/>
        <v>54000</v>
      </c>
      <c r="L62" s="35">
        <f t="shared" si="1"/>
        <v>40500</v>
      </c>
      <c r="M62" s="35">
        <f t="shared" si="5"/>
        <v>40500</v>
      </c>
      <c r="N62" s="244">
        <f t="shared" si="6"/>
        <v>69000</v>
      </c>
      <c r="O62" s="35">
        <v>40500</v>
      </c>
      <c r="P62" s="35"/>
      <c r="Q62" s="36">
        <f>+H62-N62-O62-P62</f>
        <v>40500</v>
      </c>
      <c r="R62" s="35" t="s">
        <v>244</v>
      </c>
      <c r="S62" s="36" t="s">
        <v>41</v>
      </c>
      <c r="T62" s="35" t="s">
        <v>245</v>
      </c>
      <c r="U62" s="20">
        <v>3142543101</v>
      </c>
      <c r="V62" s="53"/>
      <c r="W62" s="53"/>
      <c r="X62" s="53"/>
      <c r="Y62" s="53"/>
      <c r="Z62" s="55"/>
      <c r="AA62" s="23"/>
    </row>
    <row r="63" spans="1:27" s="38" customFormat="1" ht="21.6" thickBot="1" x14ac:dyDescent="0.45">
      <c r="A63" s="32"/>
      <c r="D63" s="44"/>
      <c r="E63" s="81"/>
      <c r="F63" s="45"/>
      <c r="G63" s="45" t="s">
        <v>0</v>
      </c>
      <c r="H63" s="82">
        <f t="shared" ref="H63:N63" si="10">SUM(H3:H62)</f>
        <v>19601200</v>
      </c>
      <c r="I63" s="82">
        <f t="shared" si="10"/>
        <v>1960120</v>
      </c>
      <c r="J63" s="529">
        <f t="shared" si="10"/>
        <v>17641080</v>
      </c>
      <c r="K63" s="82">
        <f t="shared" si="10"/>
        <v>7056432</v>
      </c>
      <c r="L63" s="82">
        <f t="shared" si="10"/>
        <v>5292324</v>
      </c>
      <c r="M63" s="82">
        <f t="shared" si="10"/>
        <v>5292324</v>
      </c>
      <c r="N63" s="112">
        <f t="shared" si="10"/>
        <v>9016552</v>
      </c>
      <c r="O63" s="23"/>
      <c r="P63" s="23"/>
      <c r="Q63" s="583">
        <f>SUM(Q3:Q62)</f>
        <v>7229763</v>
      </c>
      <c r="U63" s="46"/>
      <c r="V63" s="56"/>
      <c r="W63" s="56"/>
      <c r="X63" s="56"/>
      <c r="Y63" s="56"/>
      <c r="Z63" s="52"/>
      <c r="AA63" s="37"/>
    </row>
    <row r="64" spans="1:27" ht="21.6" thickTop="1" x14ac:dyDescent="0.6">
      <c r="O64" s="117">
        <f>SUM(O3:O63)</f>
        <v>3354885</v>
      </c>
      <c r="Q64" s="51">
        <f>+Q63/3</f>
        <v>2409921</v>
      </c>
    </row>
    <row r="65" spans="10:10" x14ac:dyDescent="0.6">
      <c r="J65" s="531">
        <f>SUM(I63+K63)</f>
        <v>9016552</v>
      </c>
    </row>
  </sheetData>
  <sheetProtection formatCells="0" formatColumns="0" formatRows="0"/>
  <mergeCells count="2">
    <mergeCell ref="K1:M1"/>
    <mergeCell ref="N1:P1"/>
  </mergeCells>
  <pageMargins left="0.51181102362204722" right="0.11811023622047245" top="0.35433070866141736" bottom="7.874015748031496E-2" header="0.11811023622047245" footer="0.11811023622047245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6"/>
  <sheetViews>
    <sheetView zoomScale="70" zoomScaleNormal="70" workbookViewId="0">
      <pane xSplit="2" ySplit="2" topLeftCell="C3" activePane="bottomRight" state="frozen"/>
      <selection activeCell="B338" sqref="B338"/>
      <selection pane="topRight" activeCell="B338" sqref="B338"/>
      <selection pane="bottomLeft" activeCell="B338" sqref="B338"/>
      <selection pane="bottomRight" activeCell="D28" sqref="D28"/>
    </sheetView>
  </sheetViews>
  <sheetFormatPr defaultColWidth="9.125" defaultRowHeight="21" x14ac:dyDescent="0.6"/>
  <cols>
    <col min="1" max="1" width="5.875" style="50" bestFit="1" customWidth="1"/>
    <col min="2" max="2" width="27.875" style="24" customWidth="1"/>
    <col min="3" max="3" width="23.125" style="24" customWidth="1"/>
    <col min="4" max="4" width="21.75" style="47" customWidth="1"/>
    <col min="5" max="5" width="18" style="48" customWidth="1"/>
    <col min="6" max="6" width="7.25" style="24" customWidth="1"/>
    <col min="7" max="7" width="19.125" style="24" hidden="1" customWidth="1"/>
    <col min="8" max="8" width="19.25" style="24" customWidth="1"/>
    <col min="9" max="10" width="16" style="51" customWidth="1"/>
    <col min="11" max="11" width="15.25" style="51" bestFit="1" customWidth="1"/>
    <col min="12" max="12" width="15.25" style="51" customWidth="1"/>
    <col min="13" max="13" width="15.25" style="51" bestFit="1" customWidth="1"/>
    <col min="14" max="14" width="15.25" style="24" bestFit="1" customWidth="1"/>
    <col min="15" max="15" width="14.625" style="24" customWidth="1"/>
    <col min="16" max="16" width="13.875" style="24" customWidth="1"/>
    <col min="17" max="17" width="16" style="24" bestFit="1" customWidth="1"/>
    <col min="18" max="18" width="26.625" style="24" customWidth="1"/>
    <col min="19" max="19" width="7.75" style="24" bestFit="1" customWidth="1"/>
    <col min="20" max="20" width="23.625" style="24" bestFit="1" customWidth="1"/>
    <col min="21" max="21" width="14.75" style="49" bestFit="1" customWidth="1"/>
    <col min="22" max="22" width="8.125" style="56" bestFit="1" customWidth="1"/>
    <col min="23" max="23" width="9.25" style="56" bestFit="1" customWidth="1"/>
    <col min="24" max="24" width="9.25" style="56" customWidth="1"/>
    <col min="25" max="25" width="8.125" style="56" bestFit="1" customWidth="1"/>
    <col min="26" max="26" width="20.125" style="52" bestFit="1" customWidth="1"/>
    <col min="27" max="30" width="9.125" style="24"/>
    <col min="31" max="31" width="14.25" style="24" bestFit="1" customWidth="1"/>
    <col min="32" max="16384" width="9.125" style="24"/>
  </cols>
  <sheetData>
    <row r="1" spans="1:27" s="32" customFormat="1" x14ac:dyDescent="0.6">
      <c r="A1" s="71" t="s">
        <v>12</v>
      </c>
      <c r="B1" s="71" t="s">
        <v>17</v>
      </c>
      <c r="C1" s="65" t="s">
        <v>19</v>
      </c>
      <c r="D1" s="66" t="s">
        <v>18</v>
      </c>
      <c r="E1" s="76" t="s">
        <v>2</v>
      </c>
      <c r="F1" s="67" t="s">
        <v>16</v>
      </c>
      <c r="G1" s="67" t="s">
        <v>23</v>
      </c>
      <c r="H1" s="65" t="s">
        <v>13</v>
      </c>
      <c r="I1" s="588" t="s">
        <v>22</v>
      </c>
      <c r="J1" s="589"/>
      <c r="K1" s="589"/>
      <c r="L1" s="589"/>
      <c r="M1" s="590"/>
      <c r="N1" s="588" t="s">
        <v>40</v>
      </c>
      <c r="O1" s="589"/>
      <c r="P1" s="590"/>
      <c r="Q1" s="71" t="s">
        <v>14</v>
      </c>
      <c r="R1" s="71" t="s">
        <v>6</v>
      </c>
      <c r="S1" s="71" t="s">
        <v>5</v>
      </c>
      <c r="T1" s="71" t="s">
        <v>4</v>
      </c>
      <c r="U1" s="68" t="s">
        <v>3</v>
      </c>
      <c r="V1" s="57" t="s">
        <v>44</v>
      </c>
      <c r="W1" s="58"/>
      <c r="X1" s="58"/>
      <c r="Y1" s="59"/>
      <c r="Z1" s="77" t="s">
        <v>42</v>
      </c>
      <c r="AA1" s="31"/>
    </row>
    <row r="2" spans="1:27" s="32" customFormat="1" x14ac:dyDescent="0.6">
      <c r="A2" s="60"/>
      <c r="B2" s="73"/>
      <c r="C2" s="61"/>
      <c r="D2" s="62"/>
      <c r="E2" s="78"/>
      <c r="F2" s="63"/>
      <c r="G2" s="63"/>
      <c r="H2" s="61"/>
      <c r="I2" s="74" t="s">
        <v>93</v>
      </c>
      <c r="J2" s="74" t="s">
        <v>266</v>
      </c>
      <c r="K2" s="74" t="s">
        <v>57</v>
      </c>
      <c r="L2" s="74" t="s">
        <v>266</v>
      </c>
      <c r="M2" s="74" t="s">
        <v>275</v>
      </c>
      <c r="N2" s="116" t="s">
        <v>265</v>
      </c>
      <c r="O2" s="116" t="s">
        <v>15</v>
      </c>
      <c r="P2" s="116" t="s">
        <v>20</v>
      </c>
      <c r="Q2" s="60"/>
      <c r="R2" s="60"/>
      <c r="S2" s="60"/>
      <c r="T2" s="60"/>
      <c r="U2" s="64"/>
      <c r="V2" s="69" t="s">
        <v>45</v>
      </c>
      <c r="W2" s="69" t="s">
        <v>48</v>
      </c>
      <c r="X2" s="69" t="s">
        <v>46</v>
      </c>
      <c r="Y2" s="69" t="s">
        <v>47</v>
      </c>
      <c r="Z2" s="79" t="s">
        <v>43</v>
      </c>
      <c r="AA2" s="31"/>
    </row>
    <row r="3" spans="1:27" s="40" customFormat="1" x14ac:dyDescent="0.6">
      <c r="A3" s="72">
        <v>1</v>
      </c>
      <c r="B3" s="43" t="s">
        <v>262</v>
      </c>
      <c r="C3" s="41" t="s">
        <v>263</v>
      </c>
      <c r="D3" s="42" t="s">
        <v>264</v>
      </c>
      <c r="E3" s="39">
        <v>3660100047300</v>
      </c>
      <c r="F3" s="18" t="s">
        <v>267</v>
      </c>
      <c r="G3" s="33" t="s">
        <v>268</v>
      </c>
      <c r="H3" s="35">
        <v>135000</v>
      </c>
      <c r="I3" s="35">
        <f>+H3*70%</f>
        <v>94500</v>
      </c>
      <c r="J3" s="35">
        <f>+I3*5%</f>
        <v>4725</v>
      </c>
      <c r="K3" s="35">
        <f>+H3*30%</f>
        <v>40500</v>
      </c>
      <c r="L3" s="35">
        <f>+K3*5%</f>
        <v>2025</v>
      </c>
      <c r="M3" s="35">
        <f>+J3+L3</f>
        <v>6750</v>
      </c>
      <c r="N3" s="35">
        <f>+I3-J3</f>
        <v>89775</v>
      </c>
      <c r="O3" s="35">
        <f>+K3-L3</f>
        <v>38475</v>
      </c>
      <c r="P3" s="35"/>
      <c r="Q3" s="36">
        <f>+H3-N3-O3-P3</f>
        <v>6750</v>
      </c>
      <c r="R3" s="43" t="s">
        <v>262</v>
      </c>
      <c r="S3" s="36" t="s">
        <v>226</v>
      </c>
      <c r="T3" s="36" t="s">
        <v>269</v>
      </c>
      <c r="U3" s="21">
        <v>1421108380</v>
      </c>
      <c r="V3" s="54"/>
      <c r="W3" s="54"/>
      <c r="X3" s="54"/>
      <c r="Y3" s="54"/>
      <c r="Z3" s="55"/>
      <c r="AA3" s="23"/>
    </row>
    <row r="4" spans="1:27" s="40" customFormat="1" x14ac:dyDescent="0.6">
      <c r="A4" s="72">
        <v>2</v>
      </c>
      <c r="B4" s="43" t="s">
        <v>276</v>
      </c>
      <c r="C4" s="41" t="s">
        <v>277</v>
      </c>
      <c r="D4" s="42" t="s">
        <v>278</v>
      </c>
      <c r="E4" s="39">
        <v>3250300064104</v>
      </c>
      <c r="F4" s="18" t="s">
        <v>274</v>
      </c>
      <c r="G4" s="33" t="s">
        <v>268</v>
      </c>
      <c r="H4" s="35">
        <v>118000</v>
      </c>
      <c r="I4" s="35">
        <f>+H4*70%</f>
        <v>82600</v>
      </c>
      <c r="J4" s="35">
        <f>+I4*5%</f>
        <v>4130</v>
      </c>
      <c r="K4" s="35">
        <f>+H4*30%</f>
        <v>35400</v>
      </c>
      <c r="L4" s="35">
        <f>+K4*5%</f>
        <v>1770</v>
      </c>
      <c r="M4" s="35">
        <f>+J4+L4</f>
        <v>5900</v>
      </c>
      <c r="N4" s="35">
        <f>+I4-J4</f>
        <v>78470</v>
      </c>
      <c r="O4" s="35">
        <f>+K4-L4</f>
        <v>33630</v>
      </c>
      <c r="P4" s="35"/>
      <c r="Q4" s="36">
        <f>+H4-N4-O4-P4</f>
        <v>5900</v>
      </c>
      <c r="R4" s="43" t="s">
        <v>276</v>
      </c>
      <c r="S4" s="36" t="s">
        <v>41</v>
      </c>
      <c r="T4" s="36" t="s">
        <v>24</v>
      </c>
      <c r="U4" s="21"/>
      <c r="V4" s="54"/>
      <c r="W4" s="54"/>
      <c r="X4" s="54"/>
      <c r="Y4" s="54"/>
      <c r="Z4" s="55"/>
      <c r="AA4" s="23"/>
    </row>
    <row r="5" spans="1:27" s="40" customFormat="1" x14ac:dyDescent="0.6">
      <c r="A5" s="72">
        <v>3</v>
      </c>
      <c r="B5" s="34" t="s">
        <v>270</v>
      </c>
      <c r="C5" s="18" t="s">
        <v>271</v>
      </c>
      <c r="D5" s="42" t="s">
        <v>272</v>
      </c>
      <c r="E5" s="39">
        <v>3570200654748</v>
      </c>
      <c r="F5" s="18" t="s">
        <v>273</v>
      </c>
      <c r="G5" s="33" t="s">
        <v>268</v>
      </c>
      <c r="H5" s="35">
        <v>102400</v>
      </c>
      <c r="I5" s="35">
        <f>+H5*70%</f>
        <v>71680</v>
      </c>
      <c r="J5" s="35">
        <f>+I5*5%</f>
        <v>3584</v>
      </c>
      <c r="K5" s="35">
        <f>+H5*30%</f>
        <v>30720</v>
      </c>
      <c r="L5" s="35">
        <f>+K5*5%</f>
        <v>1536</v>
      </c>
      <c r="M5" s="35">
        <f>+J5+L5</f>
        <v>5120</v>
      </c>
      <c r="N5" s="35">
        <f>+I5-J5</f>
        <v>68096</v>
      </c>
      <c r="O5" s="35">
        <f>+K5-L5</f>
        <v>29184</v>
      </c>
      <c r="P5" s="35"/>
      <c r="Q5" s="36">
        <f>+H5-N5-O5-P5</f>
        <v>5120</v>
      </c>
      <c r="R5" s="35" t="s">
        <v>218</v>
      </c>
      <c r="S5" s="36" t="s">
        <v>41</v>
      </c>
      <c r="T5" s="35" t="s">
        <v>1</v>
      </c>
      <c r="U5" s="20">
        <v>3152543926</v>
      </c>
      <c r="V5" s="53"/>
      <c r="W5" s="53"/>
      <c r="X5" s="53"/>
      <c r="Y5" s="53"/>
      <c r="Z5" s="55"/>
      <c r="AA5" s="23"/>
    </row>
    <row r="6" spans="1:27" x14ac:dyDescent="0.6">
      <c r="N6" s="117">
        <f>SUM(N3:N5)</f>
        <v>236341</v>
      </c>
    </row>
  </sheetData>
  <sheetProtection formatCells="0" formatColumns="0" formatRows="0"/>
  <mergeCells count="2">
    <mergeCell ref="I1:M1"/>
    <mergeCell ref="N1:P1"/>
  </mergeCells>
  <pageMargins left="0.51181102362204722" right="0.11811023622047245" top="0.35433070866141736" bottom="7.874015748031496E-2" header="0.11811023622047245" footer="0.11811023622047245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7"/>
  <sheetViews>
    <sheetView showGridLines="0" zoomScale="70" zoomScaleNormal="70" workbookViewId="0">
      <pane ySplit="5" topLeftCell="A68" activePane="bottomLeft" state="frozen"/>
      <selection pane="bottomLeft" activeCell="J45" sqref="J45"/>
    </sheetView>
  </sheetViews>
  <sheetFormatPr defaultColWidth="9.125" defaultRowHeight="21" x14ac:dyDescent="0.4"/>
  <cols>
    <col min="1" max="1" width="11" style="85" customWidth="1"/>
    <col min="2" max="2" width="11.375" style="86" customWidth="1"/>
    <col min="3" max="3" width="12.25" style="87" customWidth="1"/>
    <col min="4" max="4" width="12" style="85" customWidth="1"/>
    <col min="5" max="5" width="59.75" style="88" customWidth="1"/>
    <col min="6" max="6" width="22.25" style="89" customWidth="1"/>
    <col min="7" max="7" width="15.75" style="89" customWidth="1"/>
    <col min="8" max="9" width="17.375" style="89" customWidth="1"/>
    <col min="10" max="10" width="18.125" style="89" customWidth="1"/>
    <col min="11" max="11" width="15.25" style="89" bestFit="1" customWidth="1"/>
    <col min="12" max="12" width="14.625" style="85" customWidth="1"/>
    <col min="13" max="13" width="14.125" style="85" bestFit="1" customWidth="1"/>
    <col min="14" max="16384" width="9.125" style="85"/>
  </cols>
  <sheetData>
    <row r="1" spans="1:20" x14ac:dyDescent="0.4">
      <c r="A1" s="333"/>
      <c r="B1" s="334"/>
      <c r="C1" s="335"/>
      <c r="D1" s="333"/>
      <c r="E1" s="336"/>
      <c r="F1" s="337" t="s">
        <v>21</v>
      </c>
      <c r="G1" s="337"/>
      <c r="H1" s="337"/>
      <c r="I1" s="337">
        <v>19601200</v>
      </c>
      <c r="J1" s="338"/>
      <c r="K1" s="338"/>
      <c r="L1" s="333"/>
      <c r="M1" s="333"/>
    </row>
    <row r="2" spans="1:20" x14ac:dyDescent="0.4">
      <c r="A2" s="333"/>
      <c r="B2" s="334"/>
      <c r="C2" s="335"/>
      <c r="D2" s="333"/>
      <c r="E2" s="339"/>
      <c r="F2" s="338" t="s">
        <v>27</v>
      </c>
      <c r="G2" s="338"/>
      <c r="H2" s="338"/>
      <c r="I2" s="338"/>
      <c r="J2" s="338"/>
      <c r="K2" s="338">
        <f>SUM(K6:K6)</f>
        <v>0</v>
      </c>
      <c r="L2" s="338">
        <f>SUM(K6:K6)</f>
        <v>0</v>
      </c>
      <c r="M2" s="340">
        <f>+I2-K2-L2</f>
        <v>0</v>
      </c>
    </row>
    <row r="3" spans="1:20" x14ac:dyDescent="0.4">
      <c r="A3" s="333"/>
      <c r="B3" s="334"/>
      <c r="C3" s="335"/>
      <c r="D3" s="333"/>
      <c r="E3" s="341" t="s">
        <v>33</v>
      </c>
      <c r="F3" s="337">
        <f>SUM(H6+H7+H15+H24+H33+H42+H52+H55)</f>
        <v>7751368</v>
      </c>
      <c r="G3" s="338"/>
      <c r="H3" s="338"/>
      <c r="I3" s="338"/>
      <c r="J3" s="338"/>
      <c r="K3" s="338"/>
      <c r="L3" s="338"/>
      <c r="M3" s="340"/>
    </row>
    <row r="4" spans="1:20" x14ac:dyDescent="0.4">
      <c r="A4" s="333"/>
      <c r="B4" s="334"/>
      <c r="C4" s="335"/>
      <c r="D4" s="333"/>
      <c r="E4" s="336" t="s">
        <v>395</v>
      </c>
      <c r="F4" s="338"/>
      <c r="G4" s="338"/>
      <c r="H4" s="338"/>
      <c r="I4" s="338"/>
      <c r="J4" s="338"/>
      <c r="K4" s="338"/>
      <c r="L4" s="338"/>
      <c r="M4" s="340"/>
    </row>
    <row r="5" spans="1:20" ht="22.8" customHeight="1" x14ac:dyDescent="0.4">
      <c r="A5" s="342" t="s">
        <v>34</v>
      </c>
      <c r="B5" s="343" t="s">
        <v>36</v>
      </c>
      <c r="C5" s="344" t="s">
        <v>35</v>
      </c>
      <c r="D5" s="342" t="s">
        <v>38</v>
      </c>
      <c r="E5" s="342" t="s">
        <v>37</v>
      </c>
      <c r="F5" s="345" t="s">
        <v>403</v>
      </c>
      <c r="G5" s="345" t="s">
        <v>404</v>
      </c>
      <c r="H5" s="346" t="s">
        <v>33</v>
      </c>
      <c r="I5" s="347" t="s">
        <v>49</v>
      </c>
      <c r="J5" s="348" t="s">
        <v>92</v>
      </c>
      <c r="K5" s="349" t="s">
        <v>51</v>
      </c>
      <c r="L5" s="342" t="s">
        <v>85</v>
      </c>
      <c r="M5" s="350"/>
      <c r="N5" s="90"/>
      <c r="O5" s="90"/>
      <c r="P5" s="90"/>
      <c r="Q5" s="90"/>
      <c r="R5" s="90"/>
      <c r="S5" s="90"/>
      <c r="T5" s="90"/>
    </row>
    <row r="6" spans="1:20" ht="19.2" customHeight="1" x14ac:dyDescent="0.4">
      <c r="A6" s="333" t="s">
        <v>396</v>
      </c>
      <c r="B6" s="334" t="s">
        <v>397</v>
      </c>
      <c r="C6" s="335" t="s">
        <v>400</v>
      </c>
      <c r="D6" s="335" t="s">
        <v>398</v>
      </c>
      <c r="E6" s="339" t="s">
        <v>402</v>
      </c>
      <c r="F6" s="338">
        <v>15000</v>
      </c>
      <c r="G6" s="338">
        <v>54000</v>
      </c>
      <c r="H6" s="351">
        <f>SUM(F6:G6)</f>
        <v>69000</v>
      </c>
      <c r="I6" s="352" t="s">
        <v>401</v>
      </c>
      <c r="J6" s="353"/>
      <c r="K6" s="338"/>
      <c r="L6" s="333"/>
      <c r="M6" s="333"/>
    </row>
    <row r="7" spans="1:20" x14ac:dyDescent="0.4">
      <c r="A7" s="354" t="s">
        <v>405</v>
      </c>
      <c r="B7" s="355" t="s">
        <v>397</v>
      </c>
      <c r="C7" s="356" t="s">
        <v>407</v>
      </c>
      <c r="D7" s="356" t="s">
        <v>408</v>
      </c>
      <c r="E7" s="357" t="s">
        <v>416</v>
      </c>
      <c r="F7" s="354"/>
      <c r="G7" s="354"/>
      <c r="H7" s="358">
        <f>SUM(F8:G14)</f>
        <v>927176</v>
      </c>
      <c r="I7" s="359" t="s">
        <v>427</v>
      </c>
      <c r="J7" s="359"/>
      <c r="K7" s="359"/>
      <c r="L7" s="354"/>
      <c r="M7" s="354"/>
    </row>
    <row r="8" spans="1:20" x14ac:dyDescent="0.4">
      <c r="A8" s="360"/>
      <c r="B8" s="361"/>
      <c r="C8" s="362"/>
      <c r="D8" s="360"/>
      <c r="E8" s="363" t="s">
        <v>415</v>
      </c>
      <c r="F8" s="364">
        <v>33050</v>
      </c>
      <c r="G8" s="364">
        <v>118980</v>
      </c>
      <c r="H8" s="364"/>
      <c r="I8" s="364">
        <f>SUM(I6:I6)</f>
        <v>0</v>
      </c>
      <c r="J8" s="364"/>
      <c r="K8" s="364"/>
      <c r="L8" s="360"/>
      <c r="M8" s="360"/>
    </row>
    <row r="9" spans="1:20" x14ac:dyDescent="0.4">
      <c r="A9" s="360"/>
      <c r="B9" s="361"/>
      <c r="C9" s="362"/>
      <c r="D9" s="360"/>
      <c r="E9" s="365" t="s">
        <v>409</v>
      </c>
      <c r="F9" s="364">
        <v>34000</v>
      </c>
      <c r="G9" s="364">
        <v>122400</v>
      </c>
      <c r="H9" s="364"/>
      <c r="I9" s="364"/>
      <c r="J9" s="364"/>
      <c r="K9" s="364"/>
      <c r="L9" s="360"/>
      <c r="M9" s="360"/>
    </row>
    <row r="10" spans="1:20" x14ac:dyDescent="0.4">
      <c r="A10" s="360"/>
      <c r="B10" s="361"/>
      <c r="C10" s="362"/>
      <c r="D10" s="360"/>
      <c r="E10" s="363" t="s">
        <v>410</v>
      </c>
      <c r="F10" s="364">
        <v>11000</v>
      </c>
      <c r="G10" s="364">
        <v>39600</v>
      </c>
      <c r="H10" s="364"/>
      <c r="I10" s="364"/>
      <c r="J10" s="364"/>
      <c r="K10" s="364"/>
      <c r="L10" s="360"/>
      <c r="M10" s="360"/>
    </row>
    <row r="11" spans="1:20" x14ac:dyDescent="0.4">
      <c r="A11" s="360"/>
      <c r="B11" s="361"/>
      <c r="C11" s="362"/>
      <c r="D11" s="360"/>
      <c r="E11" s="363" t="s">
        <v>411</v>
      </c>
      <c r="F11" s="364">
        <v>32840</v>
      </c>
      <c r="G11" s="364">
        <v>118224</v>
      </c>
      <c r="H11" s="364"/>
      <c r="I11" s="364"/>
      <c r="J11" s="364"/>
      <c r="K11" s="364"/>
      <c r="L11" s="360"/>
      <c r="M11" s="360"/>
    </row>
    <row r="12" spans="1:20" x14ac:dyDescent="0.4">
      <c r="A12" s="360"/>
      <c r="B12" s="361"/>
      <c r="C12" s="362"/>
      <c r="D12" s="360"/>
      <c r="E12" s="365" t="s">
        <v>412</v>
      </c>
      <c r="F12" s="366">
        <v>45000</v>
      </c>
      <c r="G12" s="366">
        <v>162000</v>
      </c>
      <c r="H12" s="366"/>
      <c r="I12" s="364"/>
      <c r="J12" s="364"/>
      <c r="K12" s="364"/>
      <c r="L12" s="360"/>
      <c r="M12" s="360"/>
    </row>
    <row r="13" spans="1:20" x14ac:dyDescent="0.4">
      <c r="A13" s="360"/>
      <c r="B13" s="361"/>
      <c r="C13" s="362"/>
      <c r="D13" s="360"/>
      <c r="E13" s="363" t="s">
        <v>413</v>
      </c>
      <c r="F13" s="366">
        <v>15200</v>
      </c>
      <c r="G13" s="366">
        <v>54720</v>
      </c>
      <c r="H13" s="366"/>
      <c r="I13" s="364"/>
      <c r="J13" s="364"/>
      <c r="K13" s="364"/>
      <c r="L13" s="360"/>
      <c r="M13" s="360"/>
    </row>
    <row r="14" spans="1:20" x14ac:dyDescent="0.4">
      <c r="A14" s="367"/>
      <c r="B14" s="368"/>
      <c r="C14" s="369"/>
      <c r="D14" s="367"/>
      <c r="E14" s="370" t="s">
        <v>414</v>
      </c>
      <c r="F14" s="371">
        <v>30470</v>
      </c>
      <c r="G14" s="371">
        <v>109692</v>
      </c>
      <c r="H14" s="371"/>
      <c r="I14" s="372"/>
      <c r="J14" s="372"/>
      <c r="K14" s="372"/>
      <c r="L14" s="367"/>
      <c r="M14" s="367"/>
    </row>
    <row r="15" spans="1:20" x14ac:dyDescent="0.4">
      <c r="A15" s="354" t="s">
        <v>417</v>
      </c>
      <c r="B15" s="355" t="s">
        <v>397</v>
      </c>
      <c r="C15" s="356" t="s">
        <v>406</v>
      </c>
      <c r="D15" s="356" t="s">
        <v>399</v>
      </c>
      <c r="E15" s="357" t="s">
        <v>418</v>
      </c>
      <c r="F15" s="373"/>
      <c r="G15" s="373"/>
      <c r="H15" s="358">
        <f>SUM(F16:G23)</f>
        <v>1135280</v>
      </c>
      <c r="I15" s="359" t="s">
        <v>427</v>
      </c>
      <c r="J15" s="359"/>
      <c r="K15" s="359"/>
      <c r="L15" s="354"/>
      <c r="M15" s="354"/>
    </row>
    <row r="16" spans="1:20" x14ac:dyDescent="0.4">
      <c r="A16" s="360"/>
      <c r="B16" s="361"/>
      <c r="C16" s="362"/>
      <c r="D16" s="360"/>
      <c r="E16" s="365" t="s">
        <v>419</v>
      </c>
      <c r="F16" s="374">
        <v>20400</v>
      </c>
      <c r="G16" s="374">
        <v>73440</v>
      </c>
      <c r="H16" s="375"/>
      <c r="I16" s="364"/>
      <c r="J16" s="364"/>
      <c r="K16" s="364"/>
      <c r="L16" s="360"/>
      <c r="M16" s="360"/>
    </row>
    <row r="17" spans="1:13" x14ac:dyDescent="0.4">
      <c r="A17" s="360"/>
      <c r="B17" s="361"/>
      <c r="C17" s="362"/>
      <c r="D17" s="360"/>
      <c r="E17" s="365" t="s">
        <v>420</v>
      </c>
      <c r="F17" s="374">
        <v>26500</v>
      </c>
      <c r="G17" s="374">
        <v>95400</v>
      </c>
      <c r="H17" s="375"/>
      <c r="I17" s="364"/>
      <c r="J17" s="364"/>
      <c r="K17" s="364"/>
      <c r="L17" s="360"/>
      <c r="M17" s="360"/>
    </row>
    <row r="18" spans="1:13" x14ac:dyDescent="0.4">
      <c r="A18" s="360"/>
      <c r="B18" s="361"/>
      <c r="C18" s="362"/>
      <c r="D18" s="360"/>
      <c r="E18" s="365" t="s">
        <v>421</v>
      </c>
      <c r="F18" s="374">
        <v>37500</v>
      </c>
      <c r="G18" s="374">
        <v>135000</v>
      </c>
      <c r="H18" s="375"/>
      <c r="I18" s="364"/>
      <c r="J18" s="364"/>
      <c r="K18" s="364"/>
      <c r="L18" s="360"/>
      <c r="M18" s="360"/>
    </row>
    <row r="19" spans="1:13" x14ac:dyDescent="0.4">
      <c r="A19" s="360"/>
      <c r="B19" s="361"/>
      <c r="C19" s="362"/>
      <c r="D19" s="360"/>
      <c r="E19" s="363" t="s">
        <v>422</v>
      </c>
      <c r="F19" s="374">
        <v>37500</v>
      </c>
      <c r="G19" s="374">
        <v>135000</v>
      </c>
      <c r="H19" s="375"/>
      <c r="I19" s="91"/>
      <c r="J19" s="364"/>
      <c r="K19" s="364"/>
      <c r="L19" s="360"/>
      <c r="M19" s="360"/>
    </row>
    <row r="20" spans="1:13" x14ac:dyDescent="0.4">
      <c r="A20" s="360"/>
      <c r="B20" s="361"/>
      <c r="C20" s="362"/>
      <c r="D20" s="360"/>
      <c r="E20" s="363" t="s">
        <v>423</v>
      </c>
      <c r="F20" s="374">
        <v>37500</v>
      </c>
      <c r="G20" s="374">
        <v>135000</v>
      </c>
      <c r="H20" s="375"/>
      <c r="I20" s="91"/>
      <c r="J20" s="364"/>
      <c r="K20" s="364"/>
      <c r="L20" s="360"/>
      <c r="M20" s="360"/>
    </row>
    <row r="21" spans="1:13" x14ac:dyDescent="0.4">
      <c r="A21" s="360"/>
      <c r="B21" s="361"/>
      <c r="C21" s="362"/>
      <c r="D21" s="360"/>
      <c r="E21" s="365" t="s">
        <v>424</v>
      </c>
      <c r="F21" s="374">
        <v>30000</v>
      </c>
      <c r="G21" s="374">
        <v>108000</v>
      </c>
      <c r="H21" s="375"/>
      <c r="I21" s="91"/>
      <c r="J21" s="364"/>
      <c r="K21" s="364"/>
      <c r="L21" s="360"/>
      <c r="M21" s="360"/>
    </row>
    <row r="22" spans="1:13" x14ac:dyDescent="0.4">
      <c r="A22" s="360"/>
      <c r="B22" s="361"/>
      <c r="C22" s="362"/>
      <c r="D22" s="360"/>
      <c r="E22" s="365" t="s">
        <v>425</v>
      </c>
      <c r="F22" s="374">
        <v>42400</v>
      </c>
      <c r="G22" s="374">
        <v>152640</v>
      </c>
      <c r="H22" s="375"/>
      <c r="I22" s="91"/>
      <c r="J22" s="364"/>
      <c r="K22" s="364"/>
      <c r="L22" s="360"/>
      <c r="M22" s="360"/>
    </row>
    <row r="23" spans="1:13" x14ac:dyDescent="0.4">
      <c r="A23" s="367"/>
      <c r="B23" s="368"/>
      <c r="C23" s="369"/>
      <c r="D23" s="367"/>
      <c r="E23" s="370" t="s">
        <v>426</v>
      </c>
      <c r="F23" s="376">
        <v>15000</v>
      </c>
      <c r="G23" s="376">
        <v>54000</v>
      </c>
      <c r="H23" s="377"/>
      <c r="I23" s="332"/>
      <c r="J23" s="372"/>
      <c r="K23" s="372"/>
      <c r="L23" s="367"/>
      <c r="M23" s="367"/>
    </row>
    <row r="24" spans="1:13" x14ac:dyDescent="0.4">
      <c r="A24" s="354" t="s">
        <v>428</v>
      </c>
      <c r="B24" s="355" t="s">
        <v>429</v>
      </c>
      <c r="C24" s="356" t="s">
        <v>430</v>
      </c>
      <c r="D24" s="356" t="s">
        <v>431</v>
      </c>
      <c r="E24" s="357" t="s">
        <v>418</v>
      </c>
      <c r="F24" s="373"/>
      <c r="G24" s="373"/>
      <c r="H24" s="358">
        <f>SUM(F25:G32)</f>
        <v>1662900</v>
      </c>
      <c r="I24" s="359" t="s">
        <v>427</v>
      </c>
      <c r="J24" s="359"/>
      <c r="K24" s="359"/>
      <c r="L24" s="354"/>
      <c r="M24" s="354"/>
    </row>
    <row r="25" spans="1:13" x14ac:dyDescent="0.4">
      <c r="A25" s="360"/>
      <c r="B25" s="361"/>
      <c r="C25" s="362"/>
      <c r="D25" s="360"/>
      <c r="E25" s="363" t="s">
        <v>432</v>
      </c>
      <c r="F25" s="366">
        <v>50000</v>
      </c>
      <c r="G25" s="366">
        <v>180000</v>
      </c>
      <c r="H25" s="375"/>
      <c r="I25" s="91"/>
      <c r="J25" s="364"/>
      <c r="K25" s="364"/>
      <c r="L25" s="360"/>
      <c r="M25" s="360"/>
    </row>
    <row r="26" spans="1:13" x14ac:dyDescent="0.4">
      <c r="A26" s="360"/>
      <c r="B26" s="361"/>
      <c r="C26" s="362"/>
      <c r="D26" s="360"/>
      <c r="E26" s="365" t="s">
        <v>433</v>
      </c>
      <c r="F26" s="364">
        <v>50000</v>
      </c>
      <c r="G26" s="366">
        <v>180000</v>
      </c>
      <c r="H26" s="364"/>
      <c r="I26" s="364"/>
      <c r="J26" s="364"/>
      <c r="K26" s="364"/>
      <c r="L26" s="360"/>
      <c r="M26" s="360"/>
    </row>
    <row r="27" spans="1:13" x14ac:dyDescent="0.4">
      <c r="A27" s="360"/>
      <c r="B27" s="378"/>
      <c r="C27" s="362"/>
      <c r="D27" s="360"/>
      <c r="E27" s="363" t="s">
        <v>434</v>
      </c>
      <c r="F27" s="364">
        <v>50000</v>
      </c>
      <c r="G27" s="366">
        <v>180000</v>
      </c>
      <c r="H27" s="379"/>
      <c r="I27" s="364"/>
      <c r="J27" s="364"/>
      <c r="K27" s="364"/>
      <c r="L27" s="360"/>
      <c r="M27" s="360"/>
    </row>
    <row r="28" spans="1:13" x14ac:dyDescent="0.4">
      <c r="A28" s="360"/>
      <c r="B28" s="361"/>
      <c r="C28" s="362"/>
      <c r="D28" s="360"/>
      <c r="E28" s="363" t="s">
        <v>435</v>
      </c>
      <c r="F28" s="364">
        <v>50000</v>
      </c>
      <c r="G28" s="366">
        <v>180000</v>
      </c>
      <c r="H28" s="375"/>
      <c r="I28" s="93"/>
      <c r="J28" s="364"/>
      <c r="K28" s="364"/>
      <c r="L28" s="360"/>
      <c r="M28" s="360"/>
    </row>
    <row r="29" spans="1:13" x14ac:dyDescent="0.4">
      <c r="A29" s="360"/>
      <c r="B29" s="361"/>
      <c r="C29" s="362"/>
      <c r="D29" s="360"/>
      <c r="E29" s="365" t="s">
        <v>436</v>
      </c>
      <c r="F29" s="364">
        <v>50000</v>
      </c>
      <c r="G29" s="366">
        <v>180000</v>
      </c>
      <c r="H29" s="375"/>
      <c r="I29" s="93"/>
      <c r="J29" s="364"/>
      <c r="K29" s="364"/>
      <c r="L29" s="360"/>
      <c r="M29" s="360"/>
    </row>
    <row r="30" spans="1:13" x14ac:dyDescent="0.4">
      <c r="A30" s="360"/>
      <c r="B30" s="361"/>
      <c r="C30" s="362"/>
      <c r="D30" s="360"/>
      <c r="E30" s="365" t="s">
        <v>437</v>
      </c>
      <c r="F30" s="366">
        <v>70000</v>
      </c>
      <c r="G30" s="366">
        <v>252000</v>
      </c>
      <c r="H30" s="375"/>
      <c r="I30" s="93"/>
      <c r="J30" s="364"/>
      <c r="K30" s="364"/>
      <c r="L30" s="360"/>
      <c r="M30" s="360"/>
    </row>
    <row r="31" spans="1:13" x14ac:dyDescent="0.4">
      <c r="A31" s="360"/>
      <c r="B31" s="361"/>
      <c r="C31" s="362"/>
      <c r="D31" s="360"/>
      <c r="E31" s="363" t="s">
        <v>438</v>
      </c>
      <c r="F31" s="366">
        <v>26500</v>
      </c>
      <c r="G31" s="366">
        <v>95400</v>
      </c>
      <c r="H31" s="375"/>
      <c r="I31" s="93"/>
      <c r="J31" s="364"/>
      <c r="K31" s="364"/>
      <c r="L31" s="360"/>
      <c r="M31" s="360"/>
    </row>
    <row r="32" spans="1:13" x14ac:dyDescent="0.4">
      <c r="A32" s="367"/>
      <c r="B32" s="368"/>
      <c r="C32" s="369"/>
      <c r="D32" s="367"/>
      <c r="E32" s="380" t="s">
        <v>439</v>
      </c>
      <c r="F32" s="371">
        <v>15000</v>
      </c>
      <c r="G32" s="371">
        <v>54000</v>
      </c>
      <c r="H32" s="377"/>
      <c r="I32" s="381"/>
      <c r="J32" s="372"/>
      <c r="K32" s="372"/>
      <c r="L32" s="367"/>
      <c r="M32" s="367"/>
    </row>
    <row r="33" spans="1:13" x14ac:dyDescent="0.4">
      <c r="A33" s="354" t="s">
        <v>440</v>
      </c>
      <c r="B33" s="355" t="s">
        <v>429</v>
      </c>
      <c r="C33" s="356" t="s">
        <v>441</v>
      </c>
      <c r="D33" s="356" t="s">
        <v>442</v>
      </c>
      <c r="E33" s="357" t="s">
        <v>418</v>
      </c>
      <c r="F33" s="373"/>
      <c r="G33" s="373"/>
      <c r="H33" s="358">
        <f>SUM(F34:G41)</f>
        <v>1702874</v>
      </c>
      <c r="I33" s="359" t="s">
        <v>427</v>
      </c>
      <c r="J33" s="359"/>
      <c r="K33" s="359"/>
      <c r="L33" s="354"/>
      <c r="M33" s="354"/>
    </row>
    <row r="34" spans="1:13" x14ac:dyDescent="0.4">
      <c r="A34" s="360"/>
      <c r="B34" s="361"/>
      <c r="C34" s="362"/>
      <c r="D34" s="360"/>
      <c r="E34" s="365" t="s">
        <v>443</v>
      </c>
      <c r="F34" s="386">
        <v>33200</v>
      </c>
      <c r="G34" s="386">
        <v>119520</v>
      </c>
      <c r="H34" s="386"/>
      <c r="I34" s="93"/>
      <c r="J34" s="364"/>
      <c r="K34" s="364"/>
      <c r="L34" s="360"/>
      <c r="M34" s="360"/>
    </row>
    <row r="35" spans="1:13" x14ac:dyDescent="0.4">
      <c r="A35" s="360"/>
      <c r="B35" s="361"/>
      <c r="C35" s="362"/>
      <c r="D35" s="360"/>
      <c r="E35" s="365" t="s">
        <v>444</v>
      </c>
      <c r="F35" s="386">
        <v>32900</v>
      </c>
      <c r="G35" s="386">
        <v>118440</v>
      </c>
      <c r="H35" s="386"/>
      <c r="I35" s="93"/>
      <c r="J35" s="364"/>
      <c r="K35" s="364"/>
      <c r="L35" s="360"/>
      <c r="M35" s="360"/>
    </row>
    <row r="36" spans="1:13" x14ac:dyDescent="0.4">
      <c r="A36" s="360"/>
      <c r="B36" s="361"/>
      <c r="C36" s="362"/>
      <c r="D36" s="360"/>
      <c r="E36" s="363" t="s">
        <v>445</v>
      </c>
      <c r="F36" s="386">
        <v>26090</v>
      </c>
      <c r="G36" s="386">
        <v>93924</v>
      </c>
      <c r="H36" s="386"/>
      <c r="I36" s="93"/>
      <c r="J36" s="364"/>
      <c r="K36" s="364"/>
      <c r="L36" s="360"/>
      <c r="M36" s="360"/>
    </row>
    <row r="37" spans="1:13" x14ac:dyDescent="0.4">
      <c r="A37" s="360"/>
      <c r="B37" s="361"/>
      <c r="C37" s="362"/>
      <c r="D37" s="360"/>
      <c r="E37" s="363" t="s">
        <v>446</v>
      </c>
      <c r="F37" s="386">
        <v>45000</v>
      </c>
      <c r="G37" s="386">
        <v>162000</v>
      </c>
      <c r="H37" s="386"/>
      <c r="I37" s="93"/>
      <c r="J37" s="364"/>
      <c r="K37" s="364"/>
      <c r="L37" s="360"/>
      <c r="M37" s="360"/>
    </row>
    <row r="38" spans="1:13" x14ac:dyDescent="0.4">
      <c r="A38" s="360"/>
      <c r="B38" s="361"/>
      <c r="C38" s="362"/>
      <c r="D38" s="360"/>
      <c r="E38" s="363" t="s">
        <v>447</v>
      </c>
      <c r="F38" s="386">
        <v>45000</v>
      </c>
      <c r="G38" s="386">
        <v>162000</v>
      </c>
      <c r="H38" s="386"/>
      <c r="I38" s="93"/>
      <c r="J38" s="364"/>
      <c r="K38" s="364"/>
      <c r="L38" s="360"/>
      <c r="M38" s="360"/>
    </row>
    <row r="39" spans="1:13" x14ac:dyDescent="0.4">
      <c r="A39" s="360"/>
      <c r="B39" s="361"/>
      <c r="C39" s="362"/>
      <c r="D39" s="360"/>
      <c r="E39" s="390" t="s">
        <v>448</v>
      </c>
      <c r="F39" s="387">
        <v>61000</v>
      </c>
      <c r="G39" s="384">
        <v>219600</v>
      </c>
      <c r="H39" s="384"/>
      <c r="I39" s="364"/>
      <c r="J39" s="364"/>
      <c r="K39" s="364"/>
      <c r="L39" s="360"/>
      <c r="M39" s="360"/>
    </row>
    <row r="40" spans="1:13" x14ac:dyDescent="0.4">
      <c r="A40" s="360"/>
      <c r="B40" s="361"/>
      <c r="C40" s="362"/>
      <c r="D40" s="360"/>
      <c r="E40" s="390" t="s">
        <v>449</v>
      </c>
      <c r="F40" s="387">
        <v>50000</v>
      </c>
      <c r="G40" s="384">
        <v>180000</v>
      </c>
      <c r="H40" s="384"/>
      <c r="I40" s="364"/>
      <c r="J40" s="364"/>
      <c r="K40" s="364"/>
      <c r="L40" s="360"/>
      <c r="M40" s="360"/>
    </row>
    <row r="41" spans="1:13" x14ac:dyDescent="0.4">
      <c r="A41" s="367"/>
      <c r="B41" s="368"/>
      <c r="C41" s="369"/>
      <c r="D41" s="367"/>
      <c r="E41" s="391" t="s">
        <v>450</v>
      </c>
      <c r="F41" s="388">
        <v>77000</v>
      </c>
      <c r="G41" s="389">
        <v>277200</v>
      </c>
      <c r="H41" s="389"/>
      <c r="I41" s="372"/>
      <c r="J41" s="372"/>
      <c r="K41" s="372"/>
      <c r="L41" s="367"/>
      <c r="M41" s="367"/>
    </row>
    <row r="42" spans="1:13" x14ac:dyDescent="0.4">
      <c r="A42" s="354" t="s">
        <v>451</v>
      </c>
      <c r="B42" s="355" t="s">
        <v>429</v>
      </c>
      <c r="C42" s="356" t="s">
        <v>452</v>
      </c>
      <c r="D42" s="356" t="s">
        <v>453</v>
      </c>
      <c r="E42" s="357" t="s">
        <v>454</v>
      </c>
      <c r="F42" s="373"/>
      <c r="G42" s="373"/>
      <c r="H42" s="358">
        <f>SUM(F43:G51)</f>
        <v>1232432</v>
      </c>
      <c r="I42" s="359" t="s">
        <v>427</v>
      </c>
      <c r="J42" s="359"/>
      <c r="K42" s="359"/>
      <c r="L42" s="354"/>
      <c r="M42" s="354"/>
    </row>
    <row r="43" spans="1:13" x14ac:dyDescent="0.4">
      <c r="A43" s="360"/>
      <c r="B43" s="361"/>
      <c r="C43" s="362"/>
      <c r="D43" s="360"/>
      <c r="E43" s="390" t="s">
        <v>455</v>
      </c>
      <c r="F43" s="396">
        <v>15000</v>
      </c>
      <c r="G43" s="382">
        <v>54000</v>
      </c>
      <c r="H43" s="364"/>
      <c r="I43" s="364"/>
      <c r="J43" s="364"/>
      <c r="K43" s="364"/>
      <c r="L43" s="360"/>
      <c r="M43" s="360"/>
    </row>
    <row r="44" spans="1:13" x14ac:dyDescent="0.4">
      <c r="A44" s="360"/>
      <c r="B44" s="361"/>
      <c r="C44" s="362"/>
      <c r="D44" s="360"/>
      <c r="E44" s="392" t="s">
        <v>456</v>
      </c>
      <c r="F44" s="396">
        <v>15000</v>
      </c>
      <c r="G44" s="382">
        <v>54000</v>
      </c>
      <c r="H44" s="364"/>
      <c r="I44" s="364"/>
      <c r="J44" s="364"/>
      <c r="K44" s="364"/>
      <c r="L44" s="360"/>
      <c r="M44" s="360"/>
    </row>
    <row r="45" spans="1:13" x14ac:dyDescent="0.4">
      <c r="A45" s="360"/>
      <c r="B45" s="361"/>
      <c r="C45" s="362"/>
      <c r="D45" s="360"/>
      <c r="E45" s="390" t="s">
        <v>457</v>
      </c>
      <c r="F45" s="396">
        <v>25920</v>
      </c>
      <c r="G45" s="382">
        <v>93312</v>
      </c>
      <c r="H45" s="364"/>
      <c r="I45" s="364"/>
      <c r="J45" s="364"/>
      <c r="K45" s="364"/>
      <c r="L45" s="360"/>
      <c r="M45" s="360"/>
    </row>
    <row r="46" spans="1:13" x14ac:dyDescent="0.4">
      <c r="A46" s="360"/>
      <c r="B46" s="361"/>
      <c r="C46" s="362"/>
      <c r="D46" s="360"/>
      <c r="E46" s="365" t="s">
        <v>458</v>
      </c>
      <c r="F46" s="397">
        <v>15000</v>
      </c>
      <c r="G46" s="382">
        <v>54000</v>
      </c>
      <c r="H46" s="364"/>
      <c r="I46" s="364"/>
      <c r="J46" s="364"/>
      <c r="K46" s="364"/>
      <c r="L46" s="360"/>
      <c r="M46" s="360"/>
    </row>
    <row r="47" spans="1:13" x14ac:dyDescent="0.4">
      <c r="A47" s="360"/>
      <c r="B47" s="361"/>
      <c r="C47" s="362"/>
      <c r="D47" s="360"/>
      <c r="E47" s="365" t="s">
        <v>459</v>
      </c>
      <c r="F47" s="397">
        <v>44200</v>
      </c>
      <c r="G47" s="382">
        <v>159120</v>
      </c>
      <c r="H47" s="364"/>
      <c r="I47" s="364"/>
      <c r="J47" s="364"/>
      <c r="K47" s="364"/>
      <c r="L47" s="360"/>
      <c r="M47" s="360"/>
    </row>
    <row r="48" spans="1:13" x14ac:dyDescent="0.4">
      <c r="A48" s="360"/>
      <c r="B48" s="361"/>
      <c r="C48" s="362"/>
      <c r="D48" s="360"/>
      <c r="E48" s="363" t="s">
        <v>460</v>
      </c>
      <c r="F48" s="397">
        <v>20000</v>
      </c>
      <c r="G48" s="382">
        <v>72000</v>
      </c>
      <c r="H48" s="364"/>
      <c r="I48" s="364"/>
      <c r="J48" s="364"/>
      <c r="K48" s="364"/>
      <c r="L48" s="360"/>
      <c r="M48" s="360"/>
    </row>
    <row r="49" spans="1:13" x14ac:dyDescent="0.4">
      <c r="A49" s="360"/>
      <c r="B49" s="361"/>
      <c r="C49" s="362"/>
      <c r="D49" s="360"/>
      <c r="E49" s="393" t="s">
        <v>461</v>
      </c>
      <c r="F49" s="397">
        <v>40000</v>
      </c>
      <c r="G49" s="382">
        <v>144000</v>
      </c>
      <c r="H49" s="364"/>
      <c r="I49" s="364"/>
      <c r="J49" s="364"/>
      <c r="K49" s="364"/>
      <c r="L49" s="360"/>
      <c r="M49" s="360"/>
    </row>
    <row r="50" spans="1:13" x14ac:dyDescent="0.4">
      <c r="A50" s="360"/>
      <c r="B50" s="361"/>
      <c r="C50" s="362"/>
      <c r="D50" s="360"/>
      <c r="E50" s="393" t="s">
        <v>462</v>
      </c>
      <c r="F50" s="397">
        <v>52800</v>
      </c>
      <c r="G50" s="382">
        <v>190080</v>
      </c>
      <c r="H50" s="364"/>
      <c r="I50" s="364"/>
      <c r="J50" s="364"/>
      <c r="K50" s="364"/>
      <c r="L50" s="360"/>
      <c r="M50" s="360"/>
    </row>
    <row r="51" spans="1:13" x14ac:dyDescent="0.4">
      <c r="A51" s="367"/>
      <c r="B51" s="368"/>
      <c r="C51" s="369"/>
      <c r="D51" s="367"/>
      <c r="E51" s="394" t="s">
        <v>463</v>
      </c>
      <c r="F51" s="398">
        <v>40000</v>
      </c>
      <c r="G51" s="395">
        <v>144000</v>
      </c>
      <c r="H51" s="372"/>
      <c r="I51" s="372"/>
      <c r="J51" s="372"/>
      <c r="K51" s="372"/>
      <c r="L51" s="367"/>
      <c r="M51" s="367"/>
    </row>
    <row r="52" spans="1:13" x14ac:dyDescent="0.4">
      <c r="A52" s="354" t="s">
        <v>464</v>
      </c>
      <c r="B52" s="355" t="s">
        <v>429</v>
      </c>
      <c r="C52" s="356" t="s">
        <v>465</v>
      </c>
      <c r="D52" s="356" t="s">
        <v>453</v>
      </c>
      <c r="E52" s="357" t="s">
        <v>466</v>
      </c>
      <c r="F52" s="373"/>
      <c r="G52" s="373"/>
      <c r="H52" s="358">
        <f>SUM(F53:G54)</f>
        <v>310960</v>
      </c>
      <c r="I52" s="359" t="s">
        <v>427</v>
      </c>
      <c r="J52" s="359"/>
      <c r="K52" s="359"/>
      <c r="L52" s="354"/>
      <c r="M52" s="354"/>
    </row>
    <row r="53" spans="1:13" x14ac:dyDescent="0.4">
      <c r="A53" s="360"/>
      <c r="B53" s="361"/>
      <c r="C53" s="362"/>
      <c r="D53" s="360"/>
      <c r="E53" s="404" t="s">
        <v>467</v>
      </c>
      <c r="F53" s="40">
        <v>52000</v>
      </c>
      <c r="G53" s="382">
        <v>187200</v>
      </c>
      <c r="H53" s="364"/>
      <c r="I53" s="364"/>
      <c r="J53" s="364"/>
      <c r="K53" s="364"/>
      <c r="L53" s="360"/>
      <c r="M53" s="360"/>
    </row>
    <row r="54" spans="1:13" x14ac:dyDescent="0.4">
      <c r="A54" s="360"/>
      <c r="B54" s="368"/>
      <c r="C54" s="369"/>
      <c r="D54" s="367"/>
      <c r="E54" s="405" t="s">
        <v>468</v>
      </c>
      <c r="F54" s="331">
        <v>15600</v>
      </c>
      <c r="G54" s="395">
        <v>56160</v>
      </c>
      <c r="H54" s="372"/>
      <c r="I54" s="372"/>
      <c r="J54" s="372"/>
      <c r="K54" s="372"/>
      <c r="L54" s="367"/>
      <c r="M54" s="367"/>
    </row>
    <row r="55" spans="1:13" x14ac:dyDescent="0.4">
      <c r="A55" s="354" t="s">
        <v>469</v>
      </c>
      <c r="B55" s="355" t="s">
        <v>429</v>
      </c>
      <c r="C55" s="356" t="s">
        <v>470</v>
      </c>
      <c r="D55" s="356" t="s">
        <v>453</v>
      </c>
      <c r="E55" s="357" t="s">
        <v>471</v>
      </c>
      <c r="F55" s="373"/>
      <c r="G55" s="373"/>
      <c r="H55" s="358">
        <f>SUM(F56:G60)</f>
        <v>710746</v>
      </c>
      <c r="I55" s="359" t="s">
        <v>427</v>
      </c>
      <c r="J55" s="359"/>
      <c r="K55" s="359"/>
      <c r="L55" s="354"/>
      <c r="M55" s="354"/>
    </row>
    <row r="56" spans="1:13" x14ac:dyDescent="0.4">
      <c r="A56" s="354"/>
      <c r="B56" s="355"/>
      <c r="C56" s="356"/>
      <c r="D56" s="354"/>
      <c r="E56" s="399" t="s">
        <v>472</v>
      </c>
      <c r="F56" s="400">
        <v>50000</v>
      </c>
      <c r="G56" s="401">
        <v>180000</v>
      </c>
      <c r="H56" s="359"/>
      <c r="I56" s="359"/>
      <c r="J56" s="359"/>
      <c r="K56" s="359"/>
      <c r="L56" s="354"/>
      <c r="M56" s="354"/>
    </row>
    <row r="57" spans="1:13" x14ac:dyDescent="0.4">
      <c r="A57" s="360"/>
      <c r="B57" s="361"/>
      <c r="C57" s="362"/>
      <c r="D57" s="360"/>
      <c r="E57" s="365" t="s">
        <v>473</v>
      </c>
      <c r="F57" s="383">
        <v>42770</v>
      </c>
      <c r="G57" s="384">
        <v>153972</v>
      </c>
      <c r="H57" s="364"/>
      <c r="I57" s="364"/>
      <c r="J57" s="364"/>
      <c r="K57" s="364"/>
      <c r="L57" s="360"/>
      <c r="M57" s="360"/>
    </row>
    <row r="58" spans="1:13" x14ac:dyDescent="0.4">
      <c r="A58" s="92"/>
      <c r="B58" s="325"/>
      <c r="C58" s="326"/>
      <c r="D58" s="92"/>
      <c r="E58" s="363" t="s">
        <v>474</v>
      </c>
      <c r="F58" s="383">
        <v>15000</v>
      </c>
      <c r="G58" s="384">
        <v>54000</v>
      </c>
      <c r="H58" s="94"/>
      <c r="I58" s="94"/>
      <c r="J58" s="94"/>
      <c r="K58" s="94"/>
      <c r="L58" s="92"/>
      <c r="M58" s="92"/>
    </row>
    <row r="59" spans="1:13" x14ac:dyDescent="0.4">
      <c r="A59" s="92"/>
      <c r="B59" s="325"/>
      <c r="C59" s="326"/>
      <c r="D59" s="92"/>
      <c r="E59" s="84" t="s">
        <v>475</v>
      </c>
      <c r="F59" s="383">
        <v>33740</v>
      </c>
      <c r="G59" s="384">
        <v>121464</v>
      </c>
      <c r="H59" s="94"/>
      <c r="I59" s="94"/>
      <c r="J59" s="94"/>
      <c r="K59" s="94"/>
      <c r="L59" s="92"/>
      <c r="M59" s="92"/>
    </row>
    <row r="60" spans="1:13" x14ac:dyDescent="0.4">
      <c r="A60" s="327"/>
      <c r="B60" s="328"/>
      <c r="C60" s="329"/>
      <c r="D60" s="327"/>
      <c r="E60" s="402" t="s">
        <v>476</v>
      </c>
      <c r="F60" s="403">
        <v>13000</v>
      </c>
      <c r="G60" s="389">
        <v>46800</v>
      </c>
      <c r="H60" s="330"/>
      <c r="I60" s="330"/>
      <c r="J60" s="330"/>
      <c r="K60" s="330"/>
      <c r="L60" s="327"/>
      <c r="M60" s="327"/>
    </row>
    <row r="61" spans="1:13" x14ac:dyDescent="0.4">
      <c r="E61" s="520" t="s">
        <v>536</v>
      </c>
      <c r="F61" s="385"/>
      <c r="G61" s="385"/>
    </row>
    <row r="62" spans="1:13" x14ac:dyDescent="0.4">
      <c r="A62" s="465" t="s">
        <v>487</v>
      </c>
      <c r="B62" s="466" t="s">
        <v>488</v>
      </c>
      <c r="C62" s="467" t="s">
        <v>489</v>
      </c>
      <c r="D62" s="467" t="s">
        <v>453</v>
      </c>
      <c r="E62" s="468" t="s">
        <v>486</v>
      </c>
      <c r="F62" s="175" t="s">
        <v>372</v>
      </c>
      <c r="G62" s="469"/>
      <c r="H62" s="470">
        <v>67500</v>
      </c>
      <c r="I62" s="471" t="s">
        <v>490</v>
      </c>
      <c r="J62" s="471"/>
      <c r="K62" s="471"/>
      <c r="L62" s="465"/>
      <c r="M62" s="465"/>
    </row>
    <row r="63" spans="1:13" x14ac:dyDescent="0.4">
      <c r="A63" s="472" t="s">
        <v>491</v>
      </c>
      <c r="B63" s="473" t="s">
        <v>488</v>
      </c>
      <c r="C63" s="474" t="s">
        <v>493</v>
      </c>
      <c r="D63" s="474" t="s">
        <v>453</v>
      </c>
      <c r="E63" s="475" t="s">
        <v>495</v>
      </c>
      <c r="F63" s="182" t="s">
        <v>346</v>
      </c>
      <c r="G63" s="476"/>
      <c r="H63" s="477">
        <v>91000</v>
      </c>
      <c r="I63" s="478" t="s">
        <v>490</v>
      </c>
      <c r="J63" s="478"/>
      <c r="K63" s="478"/>
      <c r="L63" s="472"/>
      <c r="M63" s="472"/>
    </row>
    <row r="64" spans="1:13" x14ac:dyDescent="0.4">
      <c r="A64" s="504" t="s">
        <v>492</v>
      </c>
      <c r="B64" s="505" t="s">
        <v>488</v>
      </c>
      <c r="C64" s="506" t="s">
        <v>494</v>
      </c>
      <c r="D64" s="506" t="s">
        <v>453</v>
      </c>
      <c r="E64" s="507" t="s">
        <v>496</v>
      </c>
      <c r="F64" s="508" t="s">
        <v>348</v>
      </c>
      <c r="G64" s="479"/>
      <c r="H64" s="509">
        <v>93960</v>
      </c>
      <c r="I64" s="510" t="s">
        <v>490</v>
      </c>
      <c r="J64" s="510"/>
      <c r="K64" s="510"/>
      <c r="L64" s="472"/>
      <c r="M64" s="472"/>
    </row>
    <row r="65" spans="1:13" x14ac:dyDescent="0.4">
      <c r="A65" s="465" t="s">
        <v>523</v>
      </c>
      <c r="B65" s="466" t="s">
        <v>527</v>
      </c>
      <c r="C65" s="467" t="s">
        <v>528</v>
      </c>
      <c r="D65" s="467" t="s">
        <v>453</v>
      </c>
      <c r="E65" s="468" t="s">
        <v>519</v>
      </c>
      <c r="F65" s="499" t="s">
        <v>298</v>
      </c>
      <c r="G65" s="513"/>
      <c r="H65" s="514">
        <v>108000</v>
      </c>
      <c r="I65" s="503" t="s">
        <v>532</v>
      </c>
      <c r="J65" s="471"/>
      <c r="K65" s="471"/>
      <c r="L65" s="465"/>
      <c r="M65" s="465"/>
    </row>
    <row r="66" spans="1:13" x14ac:dyDescent="0.4">
      <c r="A66" s="472" t="s">
        <v>524</v>
      </c>
      <c r="B66" s="473" t="s">
        <v>527</v>
      </c>
      <c r="C66" s="474" t="s">
        <v>529</v>
      </c>
      <c r="D66" s="474" t="s">
        <v>453</v>
      </c>
      <c r="E66" s="501" t="s">
        <v>520</v>
      </c>
      <c r="F66" s="500" t="s">
        <v>283</v>
      </c>
      <c r="G66" s="476"/>
      <c r="H66" s="512">
        <v>140400</v>
      </c>
      <c r="I66" s="511" t="s">
        <v>532</v>
      </c>
      <c r="J66" s="478"/>
      <c r="K66" s="478"/>
      <c r="L66" s="472"/>
      <c r="M66" s="472"/>
    </row>
    <row r="67" spans="1:13" x14ac:dyDescent="0.4">
      <c r="A67" s="472" t="s">
        <v>525</v>
      </c>
      <c r="B67" s="473" t="s">
        <v>527</v>
      </c>
      <c r="C67" s="474" t="s">
        <v>531</v>
      </c>
      <c r="D67" s="474" t="s">
        <v>453</v>
      </c>
      <c r="E67" s="502" t="s">
        <v>521</v>
      </c>
      <c r="F67" s="500" t="s">
        <v>373</v>
      </c>
      <c r="G67" s="476"/>
      <c r="H67" s="512">
        <v>135000</v>
      </c>
      <c r="I67" s="511" t="s">
        <v>532</v>
      </c>
      <c r="J67" s="478"/>
      <c r="K67" s="478"/>
      <c r="L67" s="472"/>
      <c r="M67" s="472"/>
    </row>
    <row r="68" spans="1:13" x14ac:dyDescent="0.4">
      <c r="A68" s="472" t="s">
        <v>526</v>
      </c>
      <c r="B68" s="473" t="s">
        <v>527</v>
      </c>
      <c r="C68" s="474" t="s">
        <v>530</v>
      </c>
      <c r="D68" s="474" t="s">
        <v>453</v>
      </c>
      <c r="E68" s="502" t="s">
        <v>522</v>
      </c>
      <c r="F68" s="500" t="s">
        <v>308</v>
      </c>
      <c r="G68" s="476"/>
      <c r="H68" s="476">
        <v>119340</v>
      </c>
      <c r="I68" s="511" t="s">
        <v>532</v>
      </c>
      <c r="J68" s="476"/>
      <c r="K68" s="476"/>
    </row>
    <row r="69" spans="1:13" ht="8.4" customHeight="1" x14ac:dyDescent="0.4">
      <c r="E69" s="515"/>
      <c r="F69" s="516"/>
      <c r="G69" s="516"/>
      <c r="H69" s="516"/>
      <c r="I69" s="516"/>
      <c r="J69" s="516"/>
      <c r="K69" s="516"/>
    </row>
    <row r="70" spans="1:13" x14ac:dyDescent="0.4">
      <c r="A70" s="472" t="s">
        <v>560</v>
      </c>
      <c r="B70" s="473" t="s">
        <v>561</v>
      </c>
      <c r="C70" s="474" t="s">
        <v>562</v>
      </c>
      <c r="D70" s="474" t="s">
        <v>563</v>
      </c>
      <c r="E70" s="393" t="s">
        <v>559</v>
      </c>
      <c r="F70" s="397"/>
      <c r="G70" s="382">
        <v>142560</v>
      </c>
      <c r="H70" s="469"/>
      <c r="I70" s="511" t="s">
        <v>564</v>
      </c>
      <c r="J70" s="476"/>
      <c r="K70" s="469"/>
    </row>
    <row r="71" spans="1:13" x14ac:dyDescent="0.4">
      <c r="A71" s="472" t="s">
        <v>565</v>
      </c>
      <c r="B71" s="473" t="s">
        <v>566</v>
      </c>
      <c r="C71" s="474" t="s">
        <v>567</v>
      </c>
      <c r="D71" s="474" t="s">
        <v>568</v>
      </c>
      <c r="E71" s="88" t="s">
        <v>413</v>
      </c>
      <c r="G71" s="89">
        <v>41040</v>
      </c>
      <c r="I71" s="511" t="s">
        <v>564</v>
      </c>
    </row>
    <row r="72" spans="1:13" x14ac:dyDescent="0.4">
      <c r="A72" s="472" t="s">
        <v>572</v>
      </c>
      <c r="B72" s="473" t="s">
        <v>566</v>
      </c>
      <c r="C72" s="474" t="s">
        <v>573</v>
      </c>
      <c r="D72" s="474" t="s">
        <v>571</v>
      </c>
      <c r="E72" s="88" t="s">
        <v>422</v>
      </c>
      <c r="G72" s="89">
        <v>101250</v>
      </c>
      <c r="I72" s="511" t="s">
        <v>564</v>
      </c>
    </row>
    <row r="73" spans="1:13" x14ac:dyDescent="0.4">
      <c r="A73" s="472" t="s">
        <v>569</v>
      </c>
      <c r="B73" s="473" t="s">
        <v>566</v>
      </c>
      <c r="C73" s="474" t="s">
        <v>570</v>
      </c>
      <c r="D73" s="474" t="s">
        <v>568</v>
      </c>
      <c r="E73" s="88" t="s">
        <v>420</v>
      </c>
      <c r="G73" s="89">
        <v>71550</v>
      </c>
      <c r="I73" s="511" t="s">
        <v>564</v>
      </c>
    </row>
    <row r="74" spans="1:13" x14ac:dyDescent="0.4">
      <c r="A74" s="472" t="s">
        <v>574</v>
      </c>
      <c r="B74" s="473" t="s">
        <v>566</v>
      </c>
      <c r="C74" s="474" t="s">
        <v>575</v>
      </c>
      <c r="D74" s="474" t="s">
        <v>576</v>
      </c>
      <c r="E74" s="88" t="s">
        <v>460</v>
      </c>
      <c r="G74" s="89">
        <v>54000</v>
      </c>
      <c r="I74" s="511" t="s">
        <v>564</v>
      </c>
    </row>
    <row r="75" spans="1:13" x14ac:dyDescent="0.4">
      <c r="A75" s="85" t="s">
        <v>577</v>
      </c>
      <c r="B75" s="86" t="s">
        <v>566</v>
      </c>
      <c r="C75" s="87" t="s">
        <v>578</v>
      </c>
      <c r="D75" s="85" t="s">
        <v>579</v>
      </c>
      <c r="E75" s="88" t="s">
        <v>455</v>
      </c>
      <c r="G75" s="89">
        <v>40500</v>
      </c>
      <c r="I75" s="511" t="s">
        <v>564</v>
      </c>
    </row>
    <row r="76" spans="1:13" x14ac:dyDescent="0.4">
      <c r="A76" s="85" t="s">
        <v>580</v>
      </c>
      <c r="B76" s="86" t="s">
        <v>581</v>
      </c>
      <c r="C76" s="87" t="s">
        <v>582</v>
      </c>
      <c r="D76" s="85" t="s">
        <v>583</v>
      </c>
      <c r="E76" s="88" t="s">
        <v>421</v>
      </c>
      <c r="G76" s="89">
        <v>101250</v>
      </c>
      <c r="I76" s="511" t="s">
        <v>564</v>
      </c>
    </row>
    <row r="77" spans="1:13" x14ac:dyDescent="0.4">
      <c r="A77" s="85" t="s">
        <v>584</v>
      </c>
      <c r="B77" s="86" t="s">
        <v>566</v>
      </c>
      <c r="C77" s="87" t="s">
        <v>585</v>
      </c>
      <c r="D77" s="85" t="s">
        <v>586</v>
      </c>
      <c r="E77" s="88" t="s">
        <v>423</v>
      </c>
      <c r="G77" s="89">
        <v>101250</v>
      </c>
      <c r="I77" s="511" t="s">
        <v>564</v>
      </c>
    </row>
    <row r="80" spans="1:13" ht="21.6" thickBot="1" x14ac:dyDescent="0.45"/>
    <row r="81" spans="1:16" ht="22.2" thickTop="1" thickBot="1" x14ac:dyDescent="0.45">
      <c r="A81" s="552" t="s">
        <v>587</v>
      </c>
      <c r="B81" s="553" t="s">
        <v>588</v>
      </c>
      <c r="C81" s="554"/>
      <c r="D81" s="555"/>
      <c r="E81" s="556" t="s">
        <v>589</v>
      </c>
      <c r="F81" s="557"/>
      <c r="G81" s="558" t="s">
        <v>590</v>
      </c>
      <c r="H81" s="559" t="s">
        <v>591</v>
      </c>
      <c r="I81" s="557"/>
      <c r="J81" s="559" t="s">
        <v>592</v>
      </c>
      <c r="K81" s="557"/>
      <c r="L81" s="591" t="s">
        <v>593</v>
      </c>
      <c r="M81" s="592"/>
      <c r="N81" s="592"/>
      <c r="O81" s="593"/>
      <c r="P81" s="560"/>
    </row>
    <row r="82" spans="1:16" ht="21.6" thickTop="1" x14ac:dyDescent="0.4">
      <c r="A82" s="561" t="s">
        <v>598</v>
      </c>
      <c r="B82" s="562" t="s">
        <v>594</v>
      </c>
      <c r="C82" s="563" t="s">
        <v>597</v>
      </c>
      <c r="D82" s="560"/>
      <c r="E82" s="564"/>
      <c r="F82" s="565"/>
      <c r="G82" s="566" t="s">
        <v>595</v>
      </c>
      <c r="H82" s="567">
        <v>40500</v>
      </c>
      <c r="I82" s="565"/>
      <c r="J82" s="568">
        <v>0</v>
      </c>
      <c r="K82" s="569"/>
      <c r="L82" s="570" t="s">
        <v>596</v>
      </c>
      <c r="M82" s="571"/>
      <c r="N82" s="571"/>
      <c r="O82" s="572"/>
      <c r="P82" s="560"/>
    </row>
    <row r="83" spans="1:16" x14ac:dyDescent="0.4">
      <c r="A83" s="561"/>
      <c r="B83" s="562"/>
      <c r="C83" s="570"/>
      <c r="D83" s="560"/>
      <c r="E83" s="571"/>
      <c r="F83" s="565"/>
      <c r="G83" s="566"/>
      <c r="H83" s="567"/>
      <c r="I83" s="565"/>
      <c r="J83" s="568"/>
      <c r="K83" s="569"/>
      <c r="L83" s="570"/>
      <c r="M83" s="571"/>
      <c r="N83" s="571"/>
      <c r="O83" s="572"/>
      <c r="P83" s="560"/>
    </row>
    <row r="84" spans="1:16" x14ac:dyDescent="0.4">
      <c r="A84" s="561"/>
      <c r="B84" s="562"/>
      <c r="C84" s="570"/>
      <c r="D84" s="560"/>
      <c r="E84" s="571"/>
      <c r="F84" s="565"/>
      <c r="G84" s="566"/>
      <c r="H84" s="567"/>
      <c r="I84" s="565"/>
      <c r="J84" s="568"/>
      <c r="K84" s="569"/>
      <c r="L84" s="570"/>
      <c r="M84" s="571"/>
      <c r="N84" s="571"/>
      <c r="O84" s="572"/>
      <c r="P84" s="560"/>
    </row>
    <row r="85" spans="1:16" x14ac:dyDescent="0.4">
      <c r="A85" s="561"/>
      <c r="B85" s="562"/>
      <c r="C85" s="570"/>
      <c r="D85" s="560"/>
      <c r="E85" s="571"/>
      <c r="F85" s="565"/>
      <c r="G85" s="566"/>
      <c r="H85" s="567"/>
      <c r="I85" s="565"/>
      <c r="J85" s="568"/>
      <c r="K85" s="569"/>
      <c r="L85" s="570"/>
      <c r="M85" s="571"/>
      <c r="N85" s="571"/>
      <c r="O85" s="572"/>
      <c r="P85" s="560"/>
    </row>
    <row r="86" spans="1:16" x14ac:dyDescent="0.4">
      <c r="A86" s="561"/>
      <c r="B86" s="562"/>
      <c r="C86" s="570"/>
      <c r="D86" s="560"/>
      <c r="E86" s="571"/>
      <c r="F86" s="565"/>
      <c r="G86" s="566"/>
      <c r="H86" s="567"/>
      <c r="I86" s="565"/>
      <c r="J86" s="568"/>
      <c r="K86" s="569"/>
      <c r="L86" s="570"/>
      <c r="M86" s="571"/>
      <c r="N86" s="571"/>
      <c r="O86" s="572"/>
      <c r="P86" s="560"/>
    </row>
    <row r="87" spans="1:16" x14ac:dyDescent="0.4">
      <c r="A87" s="560"/>
      <c r="B87" s="573"/>
      <c r="C87" s="574"/>
      <c r="D87" s="560"/>
      <c r="E87" s="575"/>
      <c r="F87" s="576"/>
      <c r="G87" s="576"/>
      <c r="H87" s="576"/>
      <c r="I87" s="338"/>
      <c r="J87" s="576"/>
      <c r="K87" s="560"/>
      <c r="L87" s="560"/>
      <c r="M87" s="560"/>
      <c r="N87" s="560"/>
      <c r="O87" s="560"/>
      <c r="P87" s="560"/>
    </row>
  </sheetData>
  <mergeCells count="1">
    <mergeCell ref="L81:O81"/>
  </mergeCells>
  <pageMargins left="0.31496062992125984" right="0.11811023622047245" top="0.19685039370078741" bottom="0.15748031496062992" header="0" footer="0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04"/>
  <sheetViews>
    <sheetView showGridLines="0" topLeftCell="A155" zoomScale="85" zoomScaleNormal="85" workbookViewId="0">
      <selection activeCell="S165" sqref="S165"/>
    </sheetView>
  </sheetViews>
  <sheetFormatPr defaultColWidth="9.125" defaultRowHeight="19.8" x14ac:dyDescent="0.6"/>
  <cols>
    <col min="1" max="1" width="3.625" style="16" customWidth="1"/>
    <col min="2" max="2" width="22.625" style="83" customWidth="1"/>
    <col min="3" max="3" width="38.375" style="1" hidden="1" customWidth="1"/>
    <col min="4" max="4" width="13.75" style="10" customWidth="1"/>
    <col min="5" max="5" width="16.125" style="15" customWidth="1"/>
    <col min="6" max="6" width="10.625" style="83" customWidth="1"/>
    <col min="7" max="7" width="12.375" style="110" hidden="1" customWidth="1"/>
    <col min="8" max="8" width="15.875" style="11" customWidth="1"/>
    <col min="9" max="9" width="14" style="11" customWidth="1"/>
    <col min="10" max="10" width="15.375" style="11" customWidth="1"/>
    <col min="11" max="11" width="14.375" style="1" customWidth="1"/>
    <col min="12" max="12" width="11.75" style="1" bestFit="1" customWidth="1"/>
    <col min="13" max="13" width="14.625" style="1" customWidth="1"/>
    <col min="14" max="14" width="21" style="83" customWidth="1"/>
    <col min="15" max="15" width="6.625" style="83" customWidth="1"/>
    <col min="16" max="16" width="11.875" style="83" customWidth="1"/>
    <col min="17" max="17" width="14.875" style="13" bestFit="1" customWidth="1"/>
    <col min="18" max="18" width="2.5" style="13" customWidth="1"/>
    <col min="19" max="19" width="25.25" style="168" customWidth="1"/>
    <col min="20" max="20" width="14.875" style="1" customWidth="1"/>
    <col min="21" max="21" width="16.375" style="1" customWidth="1"/>
    <col min="22" max="22" width="12" style="168" customWidth="1"/>
    <col min="23" max="23" width="15.25" style="1" customWidth="1"/>
    <col min="24" max="16384" width="9.125" style="1"/>
  </cols>
  <sheetData>
    <row r="1" spans="1:23" x14ac:dyDescent="0.6">
      <c r="B1" s="598" t="s">
        <v>320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123"/>
    </row>
    <row r="2" spans="1:23" x14ac:dyDescent="0.6">
      <c r="B2" s="599" t="s">
        <v>207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9"/>
    </row>
    <row r="3" spans="1:23" s="9" customFormat="1" ht="59.4" x14ac:dyDescent="0.6">
      <c r="A3" s="17" t="s">
        <v>28</v>
      </c>
      <c r="B3" s="3" t="s">
        <v>17</v>
      </c>
      <c r="C3" s="4" t="s">
        <v>19</v>
      </c>
      <c r="D3" s="5" t="s">
        <v>18</v>
      </c>
      <c r="E3" s="14" t="s">
        <v>29</v>
      </c>
      <c r="F3" s="6" t="s">
        <v>16</v>
      </c>
      <c r="G3" s="6" t="s">
        <v>23</v>
      </c>
      <c r="H3" s="7" t="s">
        <v>0</v>
      </c>
      <c r="I3" s="95" t="s">
        <v>209</v>
      </c>
      <c r="J3" s="95" t="s">
        <v>39</v>
      </c>
      <c r="K3" s="4" t="s">
        <v>313</v>
      </c>
      <c r="L3" s="2" t="s">
        <v>9</v>
      </c>
      <c r="M3" s="2" t="s">
        <v>10</v>
      </c>
      <c r="N3" s="3" t="s">
        <v>6</v>
      </c>
      <c r="O3" s="3" t="s">
        <v>5</v>
      </c>
      <c r="P3" s="3" t="s">
        <v>4</v>
      </c>
      <c r="Q3" s="8" t="s">
        <v>3</v>
      </c>
      <c r="R3" s="191"/>
      <c r="S3" s="169" t="s">
        <v>315</v>
      </c>
      <c r="T3" s="194" t="s">
        <v>9</v>
      </c>
      <c r="U3" s="195" t="s">
        <v>209</v>
      </c>
      <c r="V3" s="169"/>
    </row>
    <row r="4" spans="1:23" s="9" customFormat="1" ht="21" x14ac:dyDescent="0.6">
      <c r="A4" s="215">
        <v>1</v>
      </c>
      <c r="B4" s="174" t="s">
        <v>87</v>
      </c>
      <c r="C4" s="175" t="s">
        <v>134</v>
      </c>
      <c r="D4" s="176" t="s">
        <v>312</v>
      </c>
      <c r="E4" s="177" t="s">
        <v>86</v>
      </c>
      <c r="F4" s="220" t="s">
        <v>304</v>
      </c>
      <c r="G4" s="178" t="s">
        <v>206</v>
      </c>
      <c r="H4" s="223">
        <v>332000</v>
      </c>
      <c r="I4" s="197">
        <f>+H4*10%</f>
        <v>33200</v>
      </c>
      <c r="J4" s="197">
        <f>+H4-I4</f>
        <v>298800</v>
      </c>
      <c r="K4" s="125">
        <f>+J4*40%</f>
        <v>119520</v>
      </c>
      <c r="L4" s="126">
        <f t="shared" ref="L4:L13" si="0">+K4*0.01</f>
        <v>1195.2</v>
      </c>
      <c r="M4" s="126">
        <f t="shared" ref="M4:M13" si="1">+K4-L4</f>
        <v>118324.8</v>
      </c>
      <c r="N4" s="127" t="s">
        <v>87</v>
      </c>
      <c r="O4" s="179" t="s">
        <v>41</v>
      </c>
      <c r="P4" s="179" t="s">
        <v>1</v>
      </c>
      <c r="Q4" s="180">
        <v>3152738112</v>
      </c>
      <c r="R4" s="192"/>
      <c r="S4" s="169">
        <v>106920</v>
      </c>
      <c r="T4" s="169">
        <v>1080</v>
      </c>
      <c r="U4" s="196">
        <v>30000</v>
      </c>
    </row>
    <row r="5" spans="1:23" s="9" customFormat="1" ht="27.6" customHeight="1" x14ac:dyDescent="0.6">
      <c r="A5" s="216">
        <v>2</v>
      </c>
      <c r="B5" s="181" t="s">
        <v>60</v>
      </c>
      <c r="C5" s="182" t="s">
        <v>135</v>
      </c>
      <c r="D5" s="183" t="s">
        <v>312</v>
      </c>
      <c r="E5" s="184" t="s">
        <v>197</v>
      </c>
      <c r="F5" s="221" t="s">
        <v>303</v>
      </c>
      <c r="G5" s="185" t="s">
        <v>206</v>
      </c>
      <c r="H5" s="186">
        <v>329000</v>
      </c>
      <c r="I5" s="198">
        <f t="shared" ref="I5:I13" si="2">+H5*10%</f>
        <v>32900</v>
      </c>
      <c r="J5" s="198">
        <f t="shared" ref="J5:J13" si="3">+H5-I5</f>
        <v>296100</v>
      </c>
      <c r="K5" s="130">
        <f t="shared" ref="K5:K13" si="4">+J5*40%</f>
        <v>118440</v>
      </c>
      <c r="L5" s="131">
        <f t="shared" si="0"/>
        <v>1184.4000000000001</v>
      </c>
      <c r="M5" s="131">
        <f t="shared" si="1"/>
        <v>117255.6</v>
      </c>
      <c r="N5" s="187" t="s">
        <v>67</v>
      </c>
      <c r="O5" s="188" t="s">
        <v>41</v>
      </c>
      <c r="P5" s="188" t="s">
        <v>1</v>
      </c>
      <c r="Q5" s="189">
        <v>3152196865</v>
      </c>
      <c r="R5" s="192"/>
      <c r="S5" s="169">
        <v>117255.6</v>
      </c>
      <c r="T5" s="169">
        <v>1184.4000000000001</v>
      </c>
      <c r="U5" s="196">
        <v>32900</v>
      </c>
    </row>
    <row r="6" spans="1:23" s="9" customFormat="1" ht="42" x14ac:dyDescent="0.6">
      <c r="A6" s="216">
        <v>3</v>
      </c>
      <c r="B6" s="190" t="s">
        <v>109</v>
      </c>
      <c r="C6" s="182" t="s">
        <v>150</v>
      </c>
      <c r="D6" s="183" t="s">
        <v>312</v>
      </c>
      <c r="E6" s="184">
        <v>3570200654748</v>
      </c>
      <c r="F6" s="221" t="s">
        <v>295</v>
      </c>
      <c r="G6" s="185" t="s">
        <v>206</v>
      </c>
      <c r="H6" s="186">
        <v>260900</v>
      </c>
      <c r="I6" s="198">
        <f t="shared" si="2"/>
        <v>26090</v>
      </c>
      <c r="J6" s="198">
        <f t="shared" si="3"/>
        <v>234810</v>
      </c>
      <c r="K6" s="130">
        <f t="shared" si="4"/>
        <v>93924</v>
      </c>
      <c r="L6" s="131">
        <f t="shared" si="0"/>
        <v>939.24</v>
      </c>
      <c r="M6" s="131">
        <f t="shared" si="1"/>
        <v>92984.76</v>
      </c>
      <c r="N6" s="211" t="s">
        <v>218</v>
      </c>
      <c r="O6" s="188" t="s">
        <v>41</v>
      </c>
      <c r="P6" s="186" t="s">
        <v>1</v>
      </c>
      <c r="Q6" s="189">
        <v>3152543926</v>
      </c>
      <c r="R6" s="192"/>
      <c r="S6" s="169">
        <v>92984.76</v>
      </c>
      <c r="T6" s="169">
        <v>939.24</v>
      </c>
      <c r="U6" s="196">
        <v>26090</v>
      </c>
    </row>
    <row r="7" spans="1:23" s="9" customFormat="1" ht="42" x14ac:dyDescent="0.6">
      <c r="A7" s="216">
        <v>4</v>
      </c>
      <c r="B7" s="190" t="s">
        <v>109</v>
      </c>
      <c r="C7" s="182" t="s">
        <v>151</v>
      </c>
      <c r="D7" s="183" t="s">
        <v>312</v>
      </c>
      <c r="E7" s="184">
        <v>3570200654748</v>
      </c>
      <c r="F7" s="221" t="s">
        <v>290</v>
      </c>
      <c r="G7" s="185" t="s">
        <v>206</v>
      </c>
      <c r="H7" s="186">
        <v>450000</v>
      </c>
      <c r="I7" s="198">
        <f t="shared" si="2"/>
        <v>45000</v>
      </c>
      <c r="J7" s="198">
        <f t="shared" si="3"/>
        <v>405000</v>
      </c>
      <c r="K7" s="130">
        <f t="shared" si="4"/>
        <v>162000</v>
      </c>
      <c r="L7" s="131">
        <f t="shared" si="0"/>
        <v>1620</v>
      </c>
      <c r="M7" s="131">
        <f t="shared" si="1"/>
        <v>160380</v>
      </c>
      <c r="N7" s="211" t="s">
        <v>218</v>
      </c>
      <c r="O7" s="188" t="s">
        <v>41</v>
      </c>
      <c r="P7" s="186" t="s">
        <v>1</v>
      </c>
      <c r="Q7" s="189">
        <v>3152543926</v>
      </c>
      <c r="R7" s="192"/>
      <c r="S7" s="169">
        <v>160380</v>
      </c>
      <c r="T7" s="169">
        <v>1620</v>
      </c>
      <c r="U7" s="196">
        <v>45000</v>
      </c>
    </row>
    <row r="8" spans="1:23" s="9" customFormat="1" ht="44.4" customHeight="1" x14ac:dyDescent="0.6">
      <c r="A8" s="216">
        <v>5</v>
      </c>
      <c r="B8" s="190" t="s">
        <v>219</v>
      </c>
      <c r="C8" s="182" t="s">
        <v>152</v>
      </c>
      <c r="D8" s="183" t="s">
        <v>312</v>
      </c>
      <c r="E8" s="184">
        <v>3320101422247</v>
      </c>
      <c r="F8" s="221" t="s">
        <v>294</v>
      </c>
      <c r="G8" s="185" t="s">
        <v>206</v>
      </c>
      <c r="H8" s="186">
        <v>450000</v>
      </c>
      <c r="I8" s="198">
        <f t="shared" si="2"/>
        <v>45000</v>
      </c>
      <c r="J8" s="198">
        <f t="shared" si="3"/>
        <v>405000</v>
      </c>
      <c r="K8" s="130">
        <f t="shared" si="4"/>
        <v>162000</v>
      </c>
      <c r="L8" s="131">
        <f t="shared" si="0"/>
        <v>1620</v>
      </c>
      <c r="M8" s="131">
        <f t="shared" si="1"/>
        <v>160380</v>
      </c>
      <c r="N8" s="187" t="s">
        <v>219</v>
      </c>
      <c r="O8" s="188" t="s">
        <v>41</v>
      </c>
      <c r="P8" s="186" t="s">
        <v>1</v>
      </c>
      <c r="Q8" s="189">
        <v>3152680538</v>
      </c>
      <c r="R8" s="192"/>
      <c r="S8" s="169">
        <v>160380</v>
      </c>
      <c r="T8" s="169">
        <v>1620</v>
      </c>
      <c r="U8" s="196">
        <v>45000</v>
      </c>
    </row>
    <row r="9" spans="1:23" s="9" customFormat="1" ht="21" x14ac:dyDescent="0.6">
      <c r="A9" s="216">
        <v>6</v>
      </c>
      <c r="B9" s="160" t="s">
        <v>88</v>
      </c>
      <c r="C9" s="161" t="s">
        <v>181</v>
      </c>
      <c r="D9" s="162" t="s">
        <v>312</v>
      </c>
      <c r="E9" s="163">
        <v>3570101034661</v>
      </c>
      <c r="F9" s="222" t="s">
        <v>279</v>
      </c>
      <c r="G9" s="164" t="s">
        <v>206</v>
      </c>
      <c r="H9" s="165">
        <v>610000</v>
      </c>
      <c r="I9" s="198">
        <f>+H9*10%</f>
        <v>61000</v>
      </c>
      <c r="J9" s="130">
        <f>+H9-I9</f>
        <v>549000</v>
      </c>
      <c r="K9" s="130">
        <f>+J9*40%</f>
        <v>219600</v>
      </c>
      <c r="L9" s="131">
        <f>+K9*0.01</f>
        <v>2196</v>
      </c>
      <c r="M9" s="131">
        <f t="shared" si="1"/>
        <v>217404</v>
      </c>
      <c r="N9" s="212" t="s">
        <v>88</v>
      </c>
      <c r="O9" s="188" t="s">
        <v>41</v>
      </c>
      <c r="P9" s="188" t="s">
        <v>1</v>
      </c>
      <c r="Q9" s="189">
        <v>3152787200</v>
      </c>
      <c r="R9" s="193"/>
      <c r="S9" s="169">
        <v>217404</v>
      </c>
      <c r="T9" s="169">
        <v>2196</v>
      </c>
      <c r="U9" s="196">
        <v>61000</v>
      </c>
    </row>
    <row r="10" spans="1:23" s="9" customFormat="1" ht="21" x14ac:dyDescent="0.6">
      <c r="A10" s="216">
        <v>7</v>
      </c>
      <c r="B10" s="160" t="s">
        <v>88</v>
      </c>
      <c r="C10" s="161" t="s">
        <v>174</v>
      </c>
      <c r="D10" s="162" t="s">
        <v>312</v>
      </c>
      <c r="E10" s="163">
        <v>3570101034661</v>
      </c>
      <c r="F10" s="222" t="s">
        <v>296</v>
      </c>
      <c r="G10" s="164" t="s">
        <v>206</v>
      </c>
      <c r="H10" s="165">
        <v>500000</v>
      </c>
      <c r="I10" s="198">
        <f>+H10*10%</f>
        <v>50000</v>
      </c>
      <c r="J10" s="130">
        <f>+H10-I10</f>
        <v>450000</v>
      </c>
      <c r="K10" s="130">
        <f>+J10*40%</f>
        <v>180000</v>
      </c>
      <c r="L10" s="131">
        <f>+K10*0.01</f>
        <v>1800</v>
      </c>
      <c r="M10" s="131">
        <f t="shared" si="1"/>
        <v>178200</v>
      </c>
      <c r="N10" s="212" t="s">
        <v>88</v>
      </c>
      <c r="O10" s="188" t="s">
        <v>41</v>
      </c>
      <c r="P10" s="188" t="s">
        <v>1</v>
      </c>
      <c r="Q10" s="189">
        <v>3152787200</v>
      </c>
      <c r="R10" s="193"/>
      <c r="S10" s="169">
        <v>178200</v>
      </c>
      <c r="T10" s="169">
        <v>1800</v>
      </c>
      <c r="U10" s="196">
        <v>50000</v>
      </c>
    </row>
    <row r="11" spans="1:23" s="9" customFormat="1" ht="54" x14ac:dyDescent="0.6">
      <c r="A11" s="216">
        <v>8</v>
      </c>
      <c r="B11" s="160" t="s">
        <v>125</v>
      </c>
      <c r="C11" s="161" t="s">
        <v>180</v>
      </c>
      <c r="D11" s="162" t="s">
        <v>312</v>
      </c>
      <c r="E11" s="163">
        <v>3570700095845</v>
      </c>
      <c r="F11" s="222" t="s">
        <v>307</v>
      </c>
      <c r="G11" s="164" t="s">
        <v>206</v>
      </c>
      <c r="H11" s="165">
        <v>770000</v>
      </c>
      <c r="I11" s="198">
        <f>+H11*10%</f>
        <v>77000</v>
      </c>
      <c r="J11" s="130">
        <f>+H11-I11</f>
        <v>693000</v>
      </c>
      <c r="K11" s="130">
        <f>+J11*40%</f>
        <v>277200</v>
      </c>
      <c r="L11" s="131">
        <f>+K11*0.01</f>
        <v>2772</v>
      </c>
      <c r="M11" s="131">
        <f t="shared" si="1"/>
        <v>274428</v>
      </c>
      <c r="N11" s="213" t="s">
        <v>125</v>
      </c>
      <c r="O11" s="188" t="s">
        <v>41</v>
      </c>
      <c r="P11" s="219" t="s">
        <v>246</v>
      </c>
      <c r="Q11" s="210">
        <v>6342314058</v>
      </c>
      <c r="R11" s="193"/>
      <c r="S11" s="169">
        <v>274428</v>
      </c>
      <c r="T11" s="169">
        <v>2772</v>
      </c>
      <c r="U11" s="196">
        <v>77000</v>
      </c>
    </row>
    <row r="12" spans="1:23" s="9" customFormat="1" x14ac:dyDescent="0.6">
      <c r="A12" s="128"/>
      <c r="B12" s="136"/>
      <c r="C12" s="137"/>
      <c r="D12" s="138"/>
      <c r="E12" s="139"/>
      <c r="F12" s="140"/>
      <c r="G12" s="141"/>
      <c r="H12" s="129"/>
      <c r="I12" s="129">
        <f t="shared" si="2"/>
        <v>0</v>
      </c>
      <c r="J12" s="129">
        <f t="shared" si="3"/>
        <v>0</v>
      </c>
      <c r="K12" s="130">
        <f>+J12*40%</f>
        <v>0</v>
      </c>
      <c r="L12" s="131">
        <f t="shared" si="0"/>
        <v>0</v>
      </c>
      <c r="M12" s="205">
        <f t="shared" si="1"/>
        <v>0</v>
      </c>
      <c r="N12" s="206"/>
      <c r="O12" s="207"/>
      <c r="P12" s="208"/>
      <c r="Q12" s="209"/>
      <c r="R12" s="193"/>
      <c r="S12" s="169"/>
      <c r="T12" s="102"/>
      <c r="U12" s="103"/>
      <c r="V12" s="169"/>
      <c r="W12" s="103"/>
    </row>
    <row r="13" spans="1:23" s="9" customFormat="1" x14ac:dyDescent="0.6">
      <c r="A13" s="173"/>
      <c r="B13" s="105"/>
      <c r="C13" s="26"/>
      <c r="D13" s="25"/>
      <c r="E13" s="96"/>
      <c r="F13" s="27"/>
      <c r="G13" s="97"/>
      <c r="H13" s="30"/>
      <c r="I13" s="30">
        <f t="shared" si="2"/>
        <v>0</v>
      </c>
      <c r="J13" s="30">
        <f t="shared" si="3"/>
        <v>0</v>
      </c>
      <c r="K13" s="98">
        <f t="shared" si="4"/>
        <v>0</v>
      </c>
      <c r="L13" s="28">
        <f t="shared" si="0"/>
        <v>0</v>
      </c>
      <c r="M13" s="29">
        <f t="shared" si="1"/>
        <v>0</v>
      </c>
      <c r="N13" s="104"/>
      <c r="O13" s="99"/>
      <c r="P13" s="100"/>
      <c r="Q13" s="101"/>
      <c r="R13" s="193"/>
      <c r="S13" s="169"/>
      <c r="T13" s="102"/>
      <c r="U13" s="103"/>
      <c r="V13" s="169"/>
      <c r="W13" s="103"/>
    </row>
    <row r="14" spans="1:23" s="9" customFormat="1" ht="20.399999999999999" thickBot="1" x14ac:dyDescent="0.65">
      <c r="A14" s="17"/>
      <c r="B14" s="105"/>
      <c r="C14" s="26"/>
      <c r="D14" s="25"/>
      <c r="E14" s="600" t="s">
        <v>208</v>
      </c>
      <c r="F14" s="601"/>
      <c r="G14" s="97"/>
      <c r="H14" s="106">
        <f t="shared" ref="H14:M14" si="5">SUM(H4:H13)</f>
        <v>3701900</v>
      </c>
      <c r="I14" s="107">
        <f t="shared" si="5"/>
        <v>370190</v>
      </c>
      <c r="J14" s="106">
        <f t="shared" si="5"/>
        <v>3331710</v>
      </c>
      <c r="K14" s="108">
        <f t="shared" si="5"/>
        <v>1332684</v>
      </c>
      <c r="L14" s="109">
        <f t="shared" si="5"/>
        <v>13326.84</v>
      </c>
      <c r="M14" s="109">
        <f t="shared" si="5"/>
        <v>1319357.1600000001</v>
      </c>
      <c r="N14" s="104"/>
      <c r="O14" s="99"/>
      <c r="P14" s="100"/>
      <c r="Q14" s="101"/>
      <c r="R14" s="193"/>
      <c r="S14" s="106">
        <f>SUM(S4:S13)</f>
        <v>1307952.3599999999</v>
      </c>
      <c r="T14" s="106">
        <f>SUM(T4:T13)</f>
        <v>13211.64</v>
      </c>
      <c r="V14" s="169"/>
    </row>
    <row r="15" spans="1:23" ht="20.399999999999999" thickTop="1" x14ac:dyDescent="0.6">
      <c r="K15" s="12"/>
    </row>
    <row r="16" spans="1:23" ht="21.6" x14ac:dyDescent="0.6">
      <c r="C16" s="199"/>
      <c r="D16" s="594" t="s">
        <v>317</v>
      </c>
      <c r="E16" s="594"/>
      <c r="F16" s="594"/>
      <c r="G16" s="594"/>
      <c r="H16" s="594"/>
      <c r="I16" s="594"/>
      <c r="J16" s="214">
        <f>+I14+K14</f>
        <v>1702874</v>
      </c>
      <c r="K16" s="595" t="s">
        <v>321</v>
      </c>
      <c r="L16" s="595"/>
      <c r="M16" s="595"/>
      <c r="N16" s="595"/>
      <c r="T16" s="1" t="s">
        <v>314</v>
      </c>
    </row>
    <row r="17" spans="1:22" s="83" customFormat="1" ht="21" x14ac:dyDescent="0.6">
      <c r="A17" s="16"/>
      <c r="C17" s="1"/>
      <c r="D17" s="200"/>
      <c r="E17" s="596" t="s">
        <v>316</v>
      </c>
      <c r="F17" s="596"/>
      <c r="G17" s="596"/>
      <c r="H17" s="596"/>
      <c r="I17" s="11">
        <f>I14</f>
        <v>370190</v>
      </c>
      <c r="J17" s="201"/>
      <c r="K17" s="1"/>
      <c r="Q17" s="13"/>
      <c r="R17" s="13"/>
      <c r="S17" s="170"/>
      <c r="V17" s="170"/>
    </row>
    <row r="18" spans="1:22" s="83" customFormat="1" ht="21" x14ac:dyDescent="0.6">
      <c r="A18" s="16"/>
      <c r="C18" s="1"/>
      <c r="D18" s="202"/>
      <c r="E18" s="597" t="s">
        <v>318</v>
      </c>
      <c r="F18" s="597"/>
      <c r="G18" s="597"/>
      <c r="H18" s="597"/>
      <c r="I18" s="11">
        <f>K14</f>
        <v>1332684</v>
      </c>
      <c r="J18" s="201"/>
      <c r="K18" s="1"/>
      <c r="Q18" s="13"/>
      <c r="R18" s="13"/>
      <c r="S18" s="170"/>
      <c r="V18" s="170"/>
    </row>
    <row r="19" spans="1:22" ht="21" x14ac:dyDescent="0.6">
      <c r="D19" s="202"/>
      <c r="E19" s="203"/>
      <c r="F19" s="200"/>
      <c r="G19" s="204"/>
      <c r="H19" s="201"/>
      <c r="I19" s="201"/>
      <c r="J19" s="201"/>
    </row>
    <row r="20" spans="1:22" ht="21" x14ac:dyDescent="0.6">
      <c r="D20" s="202"/>
      <c r="E20" s="203"/>
      <c r="F20" s="200"/>
      <c r="G20" s="204"/>
      <c r="H20" s="201"/>
      <c r="I20" s="201"/>
      <c r="J20" s="201"/>
    </row>
    <row r="21" spans="1:22" ht="21" x14ac:dyDescent="0.6">
      <c r="D21" s="202"/>
      <c r="E21" s="203"/>
      <c r="F21" s="200"/>
      <c r="G21" s="204"/>
      <c r="H21" s="201"/>
      <c r="I21" s="201"/>
      <c r="J21" s="201"/>
    </row>
    <row r="22" spans="1:22" x14ac:dyDescent="0.6">
      <c r="M22" s="602"/>
      <c r="N22" s="602"/>
    </row>
    <row r="23" spans="1:22" x14ac:dyDescent="0.6">
      <c r="J23" s="11" t="s">
        <v>314</v>
      </c>
      <c r="M23" s="603" t="s">
        <v>319</v>
      </c>
      <c r="N23" s="603"/>
    </row>
    <row r="24" spans="1:22" x14ac:dyDescent="0.6">
      <c r="M24" s="604" t="s">
        <v>30</v>
      </c>
      <c r="N24" s="604"/>
    </row>
    <row r="28" spans="1:22" x14ac:dyDescent="0.6">
      <c r="B28" s="121"/>
      <c r="F28" s="121"/>
      <c r="N28" s="121"/>
      <c r="O28" s="121"/>
      <c r="P28" s="121"/>
    </row>
    <row r="29" spans="1:22" x14ac:dyDescent="0.6">
      <c r="B29" s="121"/>
      <c r="F29" s="121"/>
      <c r="N29" s="121"/>
      <c r="O29" s="121"/>
      <c r="P29" s="121"/>
    </row>
    <row r="30" spans="1:22" x14ac:dyDescent="0.6">
      <c r="B30" s="121"/>
      <c r="F30" s="121"/>
      <c r="N30" s="121"/>
      <c r="O30" s="121"/>
      <c r="P30" s="121"/>
    </row>
    <row r="31" spans="1:22" x14ac:dyDescent="0.6">
      <c r="B31" s="121"/>
      <c r="F31" s="121"/>
      <c r="N31" s="121"/>
      <c r="O31" s="121"/>
      <c r="P31" s="121"/>
    </row>
    <row r="33" spans="1:24" x14ac:dyDescent="0.6">
      <c r="B33" s="598" t="s">
        <v>334</v>
      </c>
      <c r="C33" s="598"/>
      <c r="D33" s="598"/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598"/>
      <c r="P33" s="598"/>
      <c r="Q33" s="598"/>
      <c r="R33" s="123"/>
    </row>
    <row r="34" spans="1:24" x14ac:dyDescent="0.6">
      <c r="B34" s="599" t="s">
        <v>207</v>
      </c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9"/>
    </row>
    <row r="35" spans="1:24" ht="59.4" x14ac:dyDescent="0.6">
      <c r="A35" s="17" t="s">
        <v>28</v>
      </c>
      <c r="B35" s="3" t="s">
        <v>17</v>
      </c>
      <c r="C35" s="4" t="s">
        <v>19</v>
      </c>
      <c r="D35" s="5" t="s">
        <v>18</v>
      </c>
      <c r="E35" s="14" t="s">
        <v>29</v>
      </c>
      <c r="F35" s="6" t="s">
        <v>16</v>
      </c>
      <c r="G35" s="6" t="s">
        <v>23</v>
      </c>
      <c r="H35" s="7" t="s">
        <v>0</v>
      </c>
      <c r="I35" s="172" t="s">
        <v>209</v>
      </c>
      <c r="J35" s="95" t="s">
        <v>39</v>
      </c>
      <c r="K35" s="167" t="s">
        <v>313</v>
      </c>
      <c r="L35" s="2" t="s">
        <v>9</v>
      </c>
      <c r="M35" s="2" t="s">
        <v>10</v>
      </c>
      <c r="N35" s="3" t="s">
        <v>6</v>
      </c>
      <c r="O35" s="3" t="s">
        <v>5</v>
      </c>
      <c r="P35" s="3" t="s">
        <v>4</v>
      </c>
      <c r="Q35" s="8" t="s">
        <v>3</v>
      </c>
      <c r="R35" s="191"/>
      <c r="S35" s="169" t="s">
        <v>315</v>
      </c>
      <c r="T35" s="194" t="s">
        <v>9</v>
      </c>
      <c r="U35" s="195" t="s">
        <v>209</v>
      </c>
      <c r="V35" s="169"/>
      <c r="W35" s="9"/>
      <c r="X35" s="9"/>
    </row>
    <row r="36" spans="1:24" ht="21" x14ac:dyDescent="0.6">
      <c r="A36" s="215">
        <v>1</v>
      </c>
      <c r="B36" s="155" t="s">
        <v>112</v>
      </c>
      <c r="C36" s="156" t="s">
        <v>181</v>
      </c>
      <c r="D36" s="225" t="s">
        <v>322</v>
      </c>
      <c r="E36" s="157">
        <v>1529900250625</v>
      </c>
      <c r="F36" s="242" t="s">
        <v>291</v>
      </c>
      <c r="G36" s="158" t="s">
        <v>206</v>
      </c>
      <c r="H36" s="159">
        <v>150000</v>
      </c>
      <c r="I36" s="197">
        <f t="shared" ref="I36:I44" si="6">+H36*10%</f>
        <v>15000</v>
      </c>
      <c r="J36" s="197">
        <f t="shared" ref="J36:J44" si="7">+H36-I36</f>
        <v>135000</v>
      </c>
      <c r="K36" s="125">
        <f>+J36*40%</f>
        <v>54000</v>
      </c>
      <c r="L36" s="126">
        <f t="shared" ref="L36:L44" si="8">+K36*0.01</f>
        <v>540</v>
      </c>
      <c r="M36" s="126">
        <f t="shared" ref="M36:M44" si="9">+K36-L36</f>
        <v>53460</v>
      </c>
      <c r="N36" s="174" t="s">
        <v>112</v>
      </c>
      <c r="O36" s="179" t="s">
        <v>41</v>
      </c>
      <c r="P36" s="179" t="s">
        <v>234</v>
      </c>
      <c r="Q36" s="180">
        <v>3282852023</v>
      </c>
      <c r="R36" s="193"/>
      <c r="S36" s="169">
        <v>53460</v>
      </c>
      <c r="T36" s="102">
        <v>540</v>
      </c>
      <c r="U36" s="243">
        <v>15000</v>
      </c>
      <c r="V36" s="169"/>
      <c r="W36" s="103"/>
      <c r="X36" s="9"/>
    </row>
    <row r="37" spans="1:24" ht="42" x14ac:dyDescent="0.6">
      <c r="A37" s="216">
        <v>2</v>
      </c>
      <c r="B37" s="171" t="s">
        <v>113</v>
      </c>
      <c r="C37" s="161" t="s">
        <v>158</v>
      </c>
      <c r="D37" s="166" t="s">
        <v>322</v>
      </c>
      <c r="E37" s="163">
        <v>3529900015631</v>
      </c>
      <c r="F37" s="222" t="s">
        <v>311</v>
      </c>
      <c r="G37" s="164" t="s">
        <v>206</v>
      </c>
      <c r="H37" s="165">
        <v>150000</v>
      </c>
      <c r="I37" s="198">
        <f t="shared" si="6"/>
        <v>15000</v>
      </c>
      <c r="J37" s="165">
        <f t="shared" si="7"/>
        <v>135000</v>
      </c>
      <c r="K37" s="130">
        <f>+J37*40%</f>
        <v>54000</v>
      </c>
      <c r="L37" s="131">
        <f t="shared" si="8"/>
        <v>540</v>
      </c>
      <c r="M37" s="131">
        <f t="shared" si="9"/>
        <v>53460</v>
      </c>
      <c r="N37" s="190" t="s">
        <v>113</v>
      </c>
      <c r="O37" s="188" t="s">
        <v>41</v>
      </c>
      <c r="P37" s="241" t="s">
        <v>258</v>
      </c>
      <c r="Q37" s="189">
        <v>5232043413</v>
      </c>
      <c r="R37" s="193"/>
      <c r="S37" s="169">
        <v>53460</v>
      </c>
      <c r="T37" s="102">
        <v>540</v>
      </c>
      <c r="U37" s="243">
        <v>15000</v>
      </c>
      <c r="V37" s="169"/>
      <c r="W37" s="102"/>
      <c r="X37" s="9"/>
    </row>
    <row r="38" spans="1:24" ht="21" x14ac:dyDescent="0.6">
      <c r="A38" s="216">
        <v>3</v>
      </c>
      <c r="B38" s="160" t="s">
        <v>59</v>
      </c>
      <c r="C38" s="161" t="s">
        <v>160</v>
      </c>
      <c r="D38" s="166" t="s">
        <v>323</v>
      </c>
      <c r="E38" s="163">
        <v>1559900124646</v>
      </c>
      <c r="F38" s="222" t="s">
        <v>300</v>
      </c>
      <c r="G38" s="164" t="s">
        <v>206</v>
      </c>
      <c r="H38" s="165">
        <v>259200</v>
      </c>
      <c r="I38" s="198">
        <f t="shared" si="6"/>
        <v>25920</v>
      </c>
      <c r="J38" s="165">
        <f t="shared" si="7"/>
        <v>233280</v>
      </c>
      <c r="K38" s="130">
        <f>+J38*40%</f>
        <v>93312</v>
      </c>
      <c r="L38" s="131">
        <f t="shared" si="8"/>
        <v>933.12</v>
      </c>
      <c r="M38" s="131">
        <f t="shared" si="9"/>
        <v>92378.880000000005</v>
      </c>
      <c r="N38" s="181" t="s">
        <v>59</v>
      </c>
      <c r="O38" s="188" t="s">
        <v>41</v>
      </c>
      <c r="P38" s="186" t="s">
        <v>24</v>
      </c>
      <c r="Q38" s="189">
        <v>3632967604</v>
      </c>
      <c r="R38" s="193"/>
      <c r="S38" s="169">
        <v>92378.880000000005</v>
      </c>
      <c r="T38" s="102">
        <v>933.12</v>
      </c>
      <c r="U38" s="243">
        <v>25920</v>
      </c>
      <c r="V38" s="169"/>
      <c r="W38" s="102"/>
      <c r="X38" s="9"/>
    </row>
    <row r="39" spans="1:24" ht="21" x14ac:dyDescent="0.6">
      <c r="A39" s="216">
        <v>4</v>
      </c>
      <c r="B39" s="181" t="s">
        <v>126</v>
      </c>
      <c r="C39" s="182" t="s">
        <v>183</v>
      </c>
      <c r="D39" s="166" t="s">
        <v>323</v>
      </c>
      <c r="E39" s="184">
        <v>3551100021973</v>
      </c>
      <c r="F39" s="221" t="s">
        <v>309</v>
      </c>
      <c r="G39" s="185" t="s">
        <v>206</v>
      </c>
      <c r="H39" s="186">
        <v>150000</v>
      </c>
      <c r="I39" s="186">
        <f t="shared" si="6"/>
        <v>15000</v>
      </c>
      <c r="J39" s="186">
        <f t="shared" si="7"/>
        <v>135000</v>
      </c>
      <c r="K39" s="130">
        <f t="shared" ref="K39:K44" si="10">+J39*40%</f>
        <v>54000</v>
      </c>
      <c r="L39" s="131">
        <f t="shared" si="8"/>
        <v>540</v>
      </c>
      <c r="M39" s="131">
        <f t="shared" si="9"/>
        <v>53460</v>
      </c>
      <c r="N39" s="181" t="s">
        <v>126</v>
      </c>
      <c r="O39" s="188" t="s">
        <v>41</v>
      </c>
      <c r="P39" s="188" t="s">
        <v>24</v>
      </c>
      <c r="Q39" s="189">
        <v>3632938332</v>
      </c>
      <c r="R39" s="193"/>
      <c r="S39" s="169">
        <v>53460</v>
      </c>
      <c r="T39" s="102">
        <v>540</v>
      </c>
      <c r="U39" s="243">
        <v>15000</v>
      </c>
      <c r="V39" s="169"/>
      <c r="W39" s="103"/>
      <c r="X39" s="9"/>
    </row>
    <row r="40" spans="1:24" ht="21" x14ac:dyDescent="0.6">
      <c r="A40" s="216">
        <v>5</v>
      </c>
      <c r="B40" s="181" t="s">
        <v>70</v>
      </c>
      <c r="C40" s="182" t="s">
        <v>173</v>
      </c>
      <c r="D40" s="226" t="s">
        <v>325</v>
      </c>
      <c r="E40" s="184">
        <v>3569900064607</v>
      </c>
      <c r="F40" s="221" t="s">
        <v>308</v>
      </c>
      <c r="G40" s="185" t="s">
        <v>206</v>
      </c>
      <c r="H40" s="186">
        <v>442000</v>
      </c>
      <c r="I40" s="186">
        <f t="shared" si="6"/>
        <v>44200</v>
      </c>
      <c r="J40" s="186">
        <f t="shared" si="7"/>
        <v>397800</v>
      </c>
      <c r="K40" s="130">
        <f t="shared" si="10"/>
        <v>159120</v>
      </c>
      <c r="L40" s="131">
        <f t="shared" si="8"/>
        <v>1591.2</v>
      </c>
      <c r="M40" s="131">
        <f t="shared" si="9"/>
        <v>157528.79999999999</v>
      </c>
      <c r="N40" s="181" t="s">
        <v>70</v>
      </c>
      <c r="O40" s="188" t="s">
        <v>41</v>
      </c>
      <c r="P40" s="188" t="s">
        <v>242</v>
      </c>
      <c r="Q40" s="189">
        <v>3642194124</v>
      </c>
      <c r="R40" s="193"/>
      <c r="S40" s="169">
        <v>157528.79999999999</v>
      </c>
      <c r="T40" s="102">
        <v>1591.2</v>
      </c>
      <c r="U40" s="243">
        <v>44200</v>
      </c>
      <c r="V40" s="169"/>
      <c r="W40" s="103"/>
      <c r="X40" s="9"/>
    </row>
    <row r="41" spans="1:24" ht="42" x14ac:dyDescent="0.6">
      <c r="A41" s="216">
        <v>6</v>
      </c>
      <c r="B41" s="190" t="s">
        <v>71</v>
      </c>
      <c r="C41" s="182" t="s">
        <v>153</v>
      </c>
      <c r="D41" s="226" t="s">
        <v>326</v>
      </c>
      <c r="E41" s="184">
        <v>3540100546633</v>
      </c>
      <c r="F41" s="221" t="s">
        <v>299</v>
      </c>
      <c r="G41" s="185" t="s">
        <v>206</v>
      </c>
      <c r="H41" s="186">
        <v>200000</v>
      </c>
      <c r="I41" s="186">
        <f t="shared" si="6"/>
        <v>20000</v>
      </c>
      <c r="J41" s="186">
        <f t="shared" si="7"/>
        <v>180000</v>
      </c>
      <c r="K41" s="130">
        <f t="shared" si="10"/>
        <v>72000</v>
      </c>
      <c r="L41" s="131">
        <f t="shared" si="8"/>
        <v>720</v>
      </c>
      <c r="M41" s="131">
        <f t="shared" si="9"/>
        <v>71280</v>
      </c>
      <c r="N41" s="240" t="s">
        <v>212</v>
      </c>
      <c r="O41" s="188" t="s">
        <v>41</v>
      </c>
      <c r="P41" s="186" t="s">
        <v>8</v>
      </c>
      <c r="Q41" s="189">
        <v>3542426253</v>
      </c>
      <c r="R41" s="193"/>
      <c r="S41" s="169">
        <v>71280</v>
      </c>
      <c r="T41" s="102">
        <v>720</v>
      </c>
      <c r="U41" s="243">
        <v>20000</v>
      </c>
      <c r="V41" s="169"/>
      <c r="W41" s="103"/>
      <c r="X41" s="9"/>
    </row>
    <row r="42" spans="1:24" ht="21" x14ac:dyDescent="0.6">
      <c r="A42" s="216">
        <v>7</v>
      </c>
      <c r="B42" s="235" t="s">
        <v>110</v>
      </c>
      <c r="C42" s="182" t="s">
        <v>154</v>
      </c>
      <c r="D42" s="226" t="s">
        <v>326</v>
      </c>
      <c r="E42" s="184">
        <v>3540100293697</v>
      </c>
      <c r="F42" s="221" t="s">
        <v>298</v>
      </c>
      <c r="G42" s="185" t="s">
        <v>206</v>
      </c>
      <c r="H42" s="186">
        <v>400000</v>
      </c>
      <c r="I42" s="186">
        <f t="shared" si="6"/>
        <v>40000</v>
      </c>
      <c r="J42" s="186">
        <f t="shared" si="7"/>
        <v>360000</v>
      </c>
      <c r="K42" s="130">
        <f t="shared" si="10"/>
        <v>144000</v>
      </c>
      <c r="L42" s="131">
        <f t="shared" si="8"/>
        <v>1440</v>
      </c>
      <c r="M42" s="131">
        <f t="shared" si="9"/>
        <v>142560</v>
      </c>
      <c r="N42" s="218" t="s">
        <v>69</v>
      </c>
      <c r="O42" s="188" t="s">
        <v>41</v>
      </c>
      <c r="P42" s="186" t="s">
        <v>8</v>
      </c>
      <c r="Q42" s="210">
        <v>3542464171</v>
      </c>
      <c r="R42" s="193"/>
      <c r="S42" s="169">
        <v>142560</v>
      </c>
      <c r="T42" s="102">
        <v>1440</v>
      </c>
      <c r="U42" s="243">
        <v>40000</v>
      </c>
      <c r="V42" s="169"/>
      <c r="W42" s="103"/>
      <c r="X42" s="9"/>
    </row>
    <row r="43" spans="1:24" ht="21" x14ac:dyDescent="0.6">
      <c r="A43" s="216">
        <v>8</v>
      </c>
      <c r="B43" s="235" t="s">
        <v>111</v>
      </c>
      <c r="C43" s="182" t="s">
        <v>155</v>
      </c>
      <c r="D43" s="226" t="s">
        <v>326</v>
      </c>
      <c r="E43" s="184">
        <v>3540500018049</v>
      </c>
      <c r="F43" s="221" t="s">
        <v>306</v>
      </c>
      <c r="G43" s="185" t="s">
        <v>206</v>
      </c>
      <c r="H43" s="186">
        <v>528000</v>
      </c>
      <c r="I43" s="186">
        <f t="shared" si="6"/>
        <v>52800</v>
      </c>
      <c r="J43" s="186">
        <f t="shared" si="7"/>
        <v>475200</v>
      </c>
      <c r="K43" s="130">
        <f t="shared" si="10"/>
        <v>190080</v>
      </c>
      <c r="L43" s="131">
        <f t="shared" si="8"/>
        <v>1900.8</v>
      </c>
      <c r="M43" s="131">
        <f t="shared" si="9"/>
        <v>188179.20000000001</v>
      </c>
      <c r="N43" s="218" t="s">
        <v>111</v>
      </c>
      <c r="O43" s="188" t="s">
        <v>41</v>
      </c>
      <c r="P43" s="186" t="s">
        <v>8</v>
      </c>
      <c r="Q43" s="210">
        <v>3542361880</v>
      </c>
      <c r="R43" s="193"/>
      <c r="S43" s="169">
        <v>188179.20000000001</v>
      </c>
      <c r="T43" s="102">
        <v>1900.8</v>
      </c>
      <c r="U43" s="243">
        <v>52800</v>
      </c>
      <c r="V43" s="169"/>
      <c r="W43" s="103"/>
      <c r="X43" s="9"/>
    </row>
    <row r="44" spans="1:24" ht="21" x14ac:dyDescent="0.6">
      <c r="A44" s="216">
        <v>9</v>
      </c>
      <c r="B44" s="235" t="s">
        <v>68</v>
      </c>
      <c r="C44" s="182" t="s">
        <v>156</v>
      </c>
      <c r="D44" s="226" t="s">
        <v>326</v>
      </c>
      <c r="E44" s="184">
        <v>3540100331041</v>
      </c>
      <c r="F44" s="221" t="s">
        <v>288</v>
      </c>
      <c r="G44" s="185" t="s">
        <v>206</v>
      </c>
      <c r="H44" s="186">
        <v>400000</v>
      </c>
      <c r="I44" s="186">
        <f t="shared" si="6"/>
        <v>40000</v>
      </c>
      <c r="J44" s="186">
        <f t="shared" si="7"/>
        <v>360000</v>
      </c>
      <c r="K44" s="130">
        <f t="shared" si="10"/>
        <v>144000</v>
      </c>
      <c r="L44" s="131">
        <f t="shared" si="8"/>
        <v>1440</v>
      </c>
      <c r="M44" s="131">
        <f t="shared" si="9"/>
        <v>142560</v>
      </c>
      <c r="N44" s="218" t="s">
        <v>68</v>
      </c>
      <c r="O44" s="188" t="s">
        <v>41</v>
      </c>
      <c r="P44" s="188" t="s">
        <v>8</v>
      </c>
      <c r="Q44" s="210">
        <v>3542371962</v>
      </c>
      <c r="R44" s="193"/>
      <c r="S44" s="169">
        <v>142560</v>
      </c>
      <c r="T44" s="102">
        <v>1440</v>
      </c>
      <c r="U44" s="243">
        <v>40000</v>
      </c>
      <c r="V44" s="169"/>
      <c r="W44" s="102"/>
      <c r="X44" s="9"/>
    </row>
    <row r="45" spans="1:24" x14ac:dyDescent="0.6">
      <c r="A45" s="237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9"/>
      <c r="O45" s="207"/>
      <c r="P45" s="208"/>
      <c r="Q45" s="209"/>
      <c r="R45" s="193"/>
      <c r="S45" s="169"/>
      <c r="T45" s="102"/>
      <c r="U45" s="103"/>
      <c r="V45" s="169"/>
      <c r="W45" s="103"/>
      <c r="X45" s="9"/>
    </row>
    <row r="46" spans="1:24" ht="21" x14ac:dyDescent="0.6">
      <c r="A46" s="128"/>
      <c r="B46" s="181"/>
      <c r="C46" s="182"/>
      <c r="D46" s="226"/>
      <c r="E46" s="233"/>
      <c r="F46" s="182"/>
      <c r="G46" s="185"/>
      <c r="H46" s="186"/>
      <c r="I46" s="186"/>
      <c r="J46" s="186"/>
      <c r="K46" s="130"/>
      <c r="L46" s="131"/>
      <c r="M46" s="132"/>
      <c r="N46" s="232"/>
      <c r="O46" s="133"/>
      <c r="P46" s="134"/>
      <c r="Q46" s="135"/>
      <c r="R46" s="193"/>
      <c r="S46" s="169"/>
      <c r="T46" s="102"/>
      <c r="U46" s="103"/>
      <c r="V46" s="169"/>
      <c r="W46" s="103"/>
      <c r="X46" s="9"/>
    </row>
    <row r="47" spans="1:24" ht="21" x14ac:dyDescent="0.6">
      <c r="A47" s="128"/>
      <c r="B47" s="181"/>
      <c r="C47" s="182"/>
      <c r="D47" s="226"/>
      <c r="E47" s="233"/>
      <c r="F47" s="182"/>
      <c r="G47" s="185"/>
      <c r="H47" s="186"/>
      <c r="I47" s="186"/>
      <c r="J47" s="186"/>
      <c r="K47" s="130"/>
      <c r="L47" s="131"/>
      <c r="M47" s="132"/>
      <c r="N47" s="232"/>
      <c r="O47" s="133"/>
      <c r="P47" s="134"/>
      <c r="Q47" s="135"/>
      <c r="R47" s="193"/>
      <c r="S47" s="169"/>
      <c r="T47" s="102"/>
      <c r="U47" s="103"/>
      <c r="V47" s="169"/>
      <c r="W47" s="103"/>
      <c r="X47" s="9"/>
    </row>
    <row r="48" spans="1:24" ht="21" x14ac:dyDescent="0.6">
      <c r="A48" s="142"/>
      <c r="B48" s="227"/>
      <c r="C48" s="228"/>
      <c r="D48" s="229"/>
      <c r="E48" s="234"/>
      <c r="F48" s="228"/>
      <c r="G48" s="230"/>
      <c r="H48" s="231"/>
      <c r="I48" s="231"/>
      <c r="J48" s="231"/>
      <c r="K48" s="143"/>
      <c r="L48" s="144"/>
      <c r="M48" s="145"/>
      <c r="N48" s="146"/>
      <c r="O48" s="147"/>
      <c r="P48" s="148"/>
      <c r="Q48" s="149"/>
      <c r="R48" s="193"/>
      <c r="S48" s="169"/>
      <c r="T48" s="102"/>
      <c r="U48" s="103"/>
      <c r="V48" s="169"/>
      <c r="W48" s="103"/>
      <c r="X48" s="9"/>
    </row>
    <row r="49" spans="1:24" ht="20.399999999999999" thickBot="1" x14ac:dyDescent="0.65">
      <c r="A49" s="17"/>
      <c r="B49" s="105"/>
      <c r="C49" s="26"/>
      <c r="D49" s="25"/>
      <c r="E49" s="600" t="s">
        <v>208</v>
      </c>
      <c r="F49" s="601"/>
      <c r="G49" s="97"/>
      <c r="H49" s="106">
        <f t="shared" ref="H49:M49" si="11">SUM(H36:H48)</f>
        <v>2679200</v>
      </c>
      <c r="I49" s="107">
        <f t="shared" si="11"/>
        <v>267920</v>
      </c>
      <c r="J49" s="106">
        <f t="shared" si="11"/>
        <v>2411280</v>
      </c>
      <c r="K49" s="108">
        <f t="shared" si="11"/>
        <v>964512</v>
      </c>
      <c r="L49" s="109">
        <f t="shared" si="11"/>
        <v>9645.119999999999</v>
      </c>
      <c r="M49" s="109">
        <f t="shared" si="11"/>
        <v>954866.87999999989</v>
      </c>
      <c r="N49" s="104"/>
      <c r="O49" s="99"/>
      <c r="P49" s="100"/>
      <c r="Q49" s="101"/>
      <c r="R49" s="193"/>
      <c r="S49" s="169"/>
      <c r="T49" s="9"/>
      <c r="U49" s="9"/>
      <c r="V49" s="169"/>
      <c r="W49" s="9"/>
      <c r="X49" s="9"/>
    </row>
    <row r="50" spans="1:24" ht="20.399999999999999" thickTop="1" x14ac:dyDescent="0.6">
      <c r="B50" s="121"/>
      <c r="F50" s="121"/>
      <c r="K50" s="12"/>
      <c r="N50" s="121"/>
      <c r="O50" s="121"/>
      <c r="P50" s="121"/>
    </row>
    <row r="51" spans="1:24" ht="21.6" x14ac:dyDescent="0.6">
      <c r="B51" s="121"/>
      <c r="D51" s="594" t="s">
        <v>341</v>
      </c>
      <c r="E51" s="594"/>
      <c r="F51" s="594"/>
      <c r="G51" s="594"/>
      <c r="H51" s="594"/>
      <c r="I51" s="594"/>
      <c r="J51" s="214">
        <f>+I49+K49</f>
        <v>1232432</v>
      </c>
      <c r="K51" s="595" t="s">
        <v>327</v>
      </c>
      <c r="L51" s="595"/>
      <c r="M51" s="595"/>
      <c r="N51" s="595"/>
      <c r="O51" s="121"/>
      <c r="P51" s="121"/>
    </row>
    <row r="52" spans="1:24" ht="21" x14ac:dyDescent="0.6">
      <c r="B52" s="121"/>
      <c r="D52" s="200"/>
      <c r="E52" s="596" t="s">
        <v>328</v>
      </c>
      <c r="F52" s="596"/>
      <c r="G52" s="596"/>
      <c r="H52" s="596"/>
      <c r="I52" s="11">
        <f>I49</f>
        <v>267920</v>
      </c>
      <c r="J52" s="201"/>
      <c r="L52" s="122"/>
      <c r="M52" s="122"/>
      <c r="N52" s="122"/>
      <c r="O52" s="121"/>
      <c r="P52" s="121"/>
      <c r="S52" s="170"/>
      <c r="T52" s="121"/>
      <c r="U52" s="121"/>
      <c r="V52" s="170"/>
      <c r="W52" s="121"/>
      <c r="X52" s="121"/>
    </row>
    <row r="53" spans="1:24" ht="21" x14ac:dyDescent="0.6">
      <c r="B53" s="121"/>
      <c r="D53" s="202"/>
      <c r="E53" s="597" t="s">
        <v>318</v>
      </c>
      <c r="F53" s="597"/>
      <c r="G53" s="597"/>
      <c r="H53" s="597"/>
      <c r="I53" s="11">
        <f>K49</f>
        <v>964512</v>
      </c>
      <c r="J53" s="201"/>
      <c r="L53" s="122"/>
      <c r="M53" s="122"/>
      <c r="N53" s="122"/>
      <c r="O53" s="121"/>
      <c r="P53" s="121"/>
      <c r="S53" s="170"/>
      <c r="T53" s="121"/>
      <c r="U53" s="121"/>
      <c r="V53" s="170"/>
      <c r="W53" s="121"/>
      <c r="X53" s="121"/>
    </row>
    <row r="54" spans="1:24" ht="21" x14ac:dyDescent="0.6">
      <c r="B54" s="121"/>
      <c r="D54" s="202"/>
      <c r="E54" s="203"/>
      <c r="F54" s="200"/>
      <c r="G54" s="204"/>
      <c r="H54" s="201"/>
      <c r="I54" s="201"/>
      <c r="J54" s="201"/>
      <c r="N54" s="122"/>
      <c r="O54" s="121"/>
      <c r="P54" s="121"/>
    </row>
    <row r="55" spans="1:24" ht="21" x14ac:dyDescent="0.6">
      <c r="B55" s="121"/>
      <c r="D55" s="202"/>
      <c r="E55" s="203"/>
      <c r="F55" s="200"/>
      <c r="G55" s="204"/>
      <c r="H55" s="201"/>
      <c r="I55" s="201"/>
      <c r="J55" s="201"/>
      <c r="M55" s="124"/>
      <c r="N55" s="124"/>
      <c r="O55" s="121"/>
      <c r="P55" s="121"/>
    </row>
    <row r="56" spans="1:24" ht="21" x14ac:dyDescent="0.6">
      <c r="B56" s="121"/>
      <c r="D56" s="202"/>
      <c r="E56" s="203"/>
      <c r="F56" s="200"/>
      <c r="G56" s="204"/>
      <c r="H56" s="201"/>
      <c r="I56" s="201"/>
      <c r="J56" s="201"/>
      <c r="M56" s="603" t="s">
        <v>319</v>
      </c>
      <c r="N56" s="603"/>
      <c r="O56" s="121"/>
      <c r="P56" s="121"/>
    </row>
    <row r="57" spans="1:24" x14ac:dyDescent="0.6">
      <c r="B57" s="121"/>
      <c r="F57" s="122"/>
      <c r="M57" s="604" t="s">
        <v>30</v>
      </c>
      <c r="N57" s="604"/>
      <c r="O57" s="121"/>
      <c r="P57" s="121"/>
    </row>
    <row r="58" spans="1:24" x14ac:dyDescent="0.6">
      <c r="B58" s="121"/>
      <c r="F58" s="122"/>
      <c r="J58" s="11" t="s">
        <v>314</v>
      </c>
      <c r="N58" s="1"/>
      <c r="O58" s="121"/>
      <c r="P58" s="121"/>
    </row>
    <row r="59" spans="1:24" x14ac:dyDescent="0.6">
      <c r="F59" s="122"/>
    </row>
    <row r="65" spans="1:22" x14ac:dyDescent="0.6">
      <c r="B65" s="122"/>
      <c r="F65" s="122"/>
      <c r="N65" s="122"/>
      <c r="O65" s="122"/>
      <c r="P65" s="122"/>
    </row>
    <row r="66" spans="1:22" x14ac:dyDescent="0.6">
      <c r="B66" s="598" t="s">
        <v>334</v>
      </c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123"/>
    </row>
    <row r="67" spans="1:22" x14ac:dyDescent="0.6">
      <c r="B67" s="599" t="s">
        <v>207</v>
      </c>
      <c r="C67" s="599"/>
      <c r="D67" s="599"/>
      <c r="E67" s="599"/>
      <c r="F67" s="599"/>
      <c r="G67" s="599"/>
      <c r="H67" s="599"/>
      <c r="I67" s="599"/>
      <c r="J67" s="599"/>
      <c r="K67" s="599"/>
      <c r="L67" s="599"/>
      <c r="M67" s="599"/>
      <c r="N67" s="599"/>
      <c r="O67" s="599"/>
      <c r="P67" s="599"/>
      <c r="Q67" s="599"/>
      <c r="R67" s="9"/>
    </row>
    <row r="68" spans="1:22" ht="59.4" x14ac:dyDescent="0.6">
      <c r="A68" s="17" t="s">
        <v>28</v>
      </c>
      <c r="B68" s="3" t="s">
        <v>17</v>
      </c>
      <c r="C68" s="4" t="s">
        <v>19</v>
      </c>
      <c r="D68" s="5" t="s">
        <v>18</v>
      </c>
      <c r="E68" s="14" t="s">
        <v>29</v>
      </c>
      <c r="F68" s="6" t="s">
        <v>16</v>
      </c>
      <c r="G68" s="6" t="s">
        <v>23</v>
      </c>
      <c r="H68" s="7" t="s">
        <v>0</v>
      </c>
      <c r="I68" s="172" t="s">
        <v>209</v>
      </c>
      <c r="J68" s="95" t="s">
        <v>39</v>
      </c>
      <c r="K68" s="167" t="s">
        <v>313</v>
      </c>
      <c r="L68" s="2" t="s">
        <v>9</v>
      </c>
      <c r="M68" s="2" t="s">
        <v>10</v>
      </c>
      <c r="N68" s="3" t="s">
        <v>6</v>
      </c>
      <c r="O68" s="3" t="s">
        <v>5</v>
      </c>
      <c r="P68" s="3" t="s">
        <v>4</v>
      </c>
      <c r="Q68" s="8" t="s">
        <v>3</v>
      </c>
      <c r="R68" s="191"/>
      <c r="S68" s="169" t="s">
        <v>315</v>
      </c>
      <c r="T68" s="194" t="s">
        <v>9</v>
      </c>
      <c r="U68" s="195" t="s">
        <v>209</v>
      </c>
      <c r="V68" s="169"/>
    </row>
    <row r="69" spans="1:22" ht="43.2" customHeight="1" x14ac:dyDescent="0.6">
      <c r="A69" s="215">
        <v>1</v>
      </c>
      <c r="B69" s="260" t="s">
        <v>221</v>
      </c>
      <c r="C69" s="247" t="s">
        <v>161</v>
      </c>
      <c r="D69" s="248" t="s">
        <v>329</v>
      </c>
      <c r="E69" s="263">
        <v>3571200123913</v>
      </c>
      <c r="F69" s="220" t="s">
        <v>301</v>
      </c>
      <c r="G69" s="249" t="s">
        <v>206</v>
      </c>
      <c r="H69" s="250">
        <v>500000</v>
      </c>
      <c r="I69" s="250">
        <f>+H69*10%</f>
        <v>50000</v>
      </c>
      <c r="J69" s="250">
        <f>+H69-I69</f>
        <v>450000</v>
      </c>
      <c r="K69" s="125">
        <f t="shared" ref="K69:K76" si="12">+J69*40%</f>
        <v>180000</v>
      </c>
      <c r="L69" s="126">
        <f t="shared" ref="L69:L76" si="13">+K69*0.01</f>
        <v>1800</v>
      </c>
      <c r="M69" s="126">
        <f t="shared" ref="M69:M76" si="14">+K69-L69</f>
        <v>178200</v>
      </c>
      <c r="N69" s="260" t="s">
        <v>236</v>
      </c>
      <c r="O69" s="251" t="s">
        <v>41</v>
      </c>
      <c r="P69" s="261" t="s">
        <v>237</v>
      </c>
      <c r="Q69" s="252">
        <v>5122452120</v>
      </c>
      <c r="R69" s="193"/>
      <c r="S69" s="169">
        <v>178200</v>
      </c>
      <c r="T69" s="102">
        <v>1800</v>
      </c>
      <c r="U69" s="243">
        <v>50000</v>
      </c>
      <c r="V69" s="169"/>
    </row>
    <row r="70" spans="1:22" x14ac:dyDescent="0.6">
      <c r="A70" s="216">
        <v>2</v>
      </c>
      <c r="B70" s="211" t="s">
        <v>115</v>
      </c>
      <c r="C70" s="221" t="s">
        <v>162</v>
      </c>
      <c r="D70" s="253" t="s">
        <v>329</v>
      </c>
      <c r="E70" s="254">
        <v>3720400084285</v>
      </c>
      <c r="F70" s="221" t="s">
        <v>297</v>
      </c>
      <c r="G70" s="255" t="s">
        <v>206</v>
      </c>
      <c r="H70" s="256">
        <v>500000</v>
      </c>
      <c r="I70" s="256">
        <f t="shared" ref="I70:I75" si="15">+H70*10%</f>
        <v>50000</v>
      </c>
      <c r="J70" s="256">
        <f t="shared" ref="J70:J75" si="16">+H70-I70</f>
        <v>450000</v>
      </c>
      <c r="K70" s="130">
        <f t="shared" si="12"/>
        <v>180000</v>
      </c>
      <c r="L70" s="131">
        <f t="shared" si="13"/>
        <v>1800</v>
      </c>
      <c r="M70" s="131">
        <f t="shared" si="14"/>
        <v>178200</v>
      </c>
      <c r="N70" s="211" t="s">
        <v>115</v>
      </c>
      <c r="O70" s="257" t="s">
        <v>41</v>
      </c>
      <c r="P70" s="257" t="s">
        <v>332</v>
      </c>
      <c r="Q70" s="258">
        <v>6212419045</v>
      </c>
      <c r="R70" s="193"/>
      <c r="S70" s="169">
        <v>178200</v>
      </c>
      <c r="T70" s="102">
        <v>1800</v>
      </c>
      <c r="U70" s="243">
        <v>50000</v>
      </c>
      <c r="V70" s="169"/>
    </row>
    <row r="71" spans="1:22" ht="39.6" x14ac:dyDescent="0.6">
      <c r="A71" s="216">
        <v>3</v>
      </c>
      <c r="B71" s="187" t="s">
        <v>240</v>
      </c>
      <c r="C71" s="221" t="s">
        <v>163</v>
      </c>
      <c r="D71" s="253" t="s">
        <v>329</v>
      </c>
      <c r="E71" s="254">
        <v>3500500475440</v>
      </c>
      <c r="F71" s="221" t="s">
        <v>293</v>
      </c>
      <c r="G71" s="255" t="s">
        <v>206</v>
      </c>
      <c r="H71" s="256">
        <v>500000</v>
      </c>
      <c r="I71" s="256">
        <f t="shared" si="15"/>
        <v>50000</v>
      </c>
      <c r="J71" s="256">
        <f t="shared" si="16"/>
        <v>450000</v>
      </c>
      <c r="K71" s="130">
        <f t="shared" si="12"/>
        <v>180000</v>
      </c>
      <c r="L71" s="131">
        <f t="shared" si="13"/>
        <v>1800</v>
      </c>
      <c r="M71" s="131">
        <f t="shared" si="14"/>
        <v>178200</v>
      </c>
      <c r="N71" s="187" t="s">
        <v>238</v>
      </c>
      <c r="O71" s="257" t="s">
        <v>41</v>
      </c>
      <c r="P71" s="257" t="s">
        <v>239</v>
      </c>
      <c r="Q71" s="258">
        <v>4222357891</v>
      </c>
      <c r="R71" s="193"/>
      <c r="S71" s="169">
        <v>178200</v>
      </c>
      <c r="T71" s="102">
        <v>1800</v>
      </c>
      <c r="U71" s="243">
        <v>50000</v>
      </c>
      <c r="V71" s="169"/>
    </row>
    <row r="72" spans="1:22" ht="42.6" customHeight="1" x14ac:dyDescent="0.6">
      <c r="A72" s="216">
        <v>4</v>
      </c>
      <c r="B72" s="187" t="s">
        <v>221</v>
      </c>
      <c r="C72" s="221" t="s">
        <v>164</v>
      </c>
      <c r="D72" s="253" t="s">
        <v>329</v>
      </c>
      <c r="E72" s="254">
        <v>3520101297769</v>
      </c>
      <c r="F72" s="221" t="s">
        <v>292</v>
      </c>
      <c r="G72" s="255" t="s">
        <v>206</v>
      </c>
      <c r="H72" s="256">
        <v>500000</v>
      </c>
      <c r="I72" s="256">
        <f t="shared" si="15"/>
        <v>50000</v>
      </c>
      <c r="J72" s="256">
        <f t="shared" si="16"/>
        <v>450000</v>
      </c>
      <c r="K72" s="130">
        <f t="shared" si="12"/>
        <v>180000</v>
      </c>
      <c r="L72" s="131">
        <f t="shared" si="13"/>
        <v>1800</v>
      </c>
      <c r="M72" s="131">
        <f t="shared" si="14"/>
        <v>178200</v>
      </c>
      <c r="N72" s="187" t="s">
        <v>221</v>
      </c>
      <c r="O72" s="257" t="s">
        <v>41</v>
      </c>
      <c r="P72" s="257" t="s">
        <v>235</v>
      </c>
      <c r="Q72" s="258">
        <v>5272172601</v>
      </c>
      <c r="R72" s="193"/>
      <c r="S72" s="169">
        <v>178200</v>
      </c>
      <c r="T72" s="102">
        <v>1800</v>
      </c>
      <c r="U72" s="243">
        <v>50000</v>
      </c>
      <c r="V72" s="169"/>
    </row>
    <row r="73" spans="1:22" ht="59.4" x14ac:dyDescent="0.6">
      <c r="A73" s="216">
        <v>5</v>
      </c>
      <c r="B73" s="211" t="s">
        <v>116</v>
      </c>
      <c r="C73" s="221" t="s">
        <v>165</v>
      </c>
      <c r="D73" s="253" t="s">
        <v>329</v>
      </c>
      <c r="E73" s="254">
        <v>3610600254347</v>
      </c>
      <c r="F73" s="221" t="s">
        <v>302</v>
      </c>
      <c r="G73" s="255" t="s">
        <v>206</v>
      </c>
      <c r="H73" s="256">
        <v>500000</v>
      </c>
      <c r="I73" s="256">
        <f t="shared" si="15"/>
        <v>50000</v>
      </c>
      <c r="J73" s="256">
        <f t="shared" si="16"/>
        <v>450000</v>
      </c>
      <c r="K73" s="130">
        <f t="shared" si="12"/>
        <v>180000</v>
      </c>
      <c r="L73" s="131">
        <f t="shared" si="13"/>
        <v>1800</v>
      </c>
      <c r="M73" s="131">
        <f t="shared" si="14"/>
        <v>178200</v>
      </c>
      <c r="N73" s="211" t="s">
        <v>116</v>
      </c>
      <c r="O73" s="257" t="s">
        <v>41</v>
      </c>
      <c r="P73" s="262" t="s">
        <v>237</v>
      </c>
      <c r="Q73" s="258">
        <v>5122452138</v>
      </c>
      <c r="R73" s="193"/>
      <c r="S73" s="169">
        <v>178200</v>
      </c>
      <c r="T73" s="102">
        <v>1800</v>
      </c>
      <c r="U73" s="243">
        <v>50000</v>
      </c>
      <c r="V73" s="169"/>
    </row>
    <row r="74" spans="1:22" x14ac:dyDescent="0.6">
      <c r="A74" s="216">
        <v>6</v>
      </c>
      <c r="B74" s="211" t="s">
        <v>124</v>
      </c>
      <c r="C74" s="221" t="s">
        <v>179</v>
      </c>
      <c r="D74" s="253" t="s">
        <v>329</v>
      </c>
      <c r="E74" s="254">
        <v>3500200549375</v>
      </c>
      <c r="F74" s="221" t="s">
        <v>305</v>
      </c>
      <c r="G74" s="255" t="s">
        <v>206</v>
      </c>
      <c r="H74" s="256">
        <v>700000</v>
      </c>
      <c r="I74" s="256">
        <f t="shared" si="15"/>
        <v>70000</v>
      </c>
      <c r="J74" s="256">
        <f t="shared" si="16"/>
        <v>630000</v>
      </c>
      <c r="K74" s="130">
        <f t="shared" si="12"/>
        <v>252000</v>
      </c>
      <c r="L74" s="131">
        <f t="shared" si="13"/>
        <v>2520</v>
      </c>
      <c r="M74" s="131">
        <f t="shared" si="14"/>
        <v>249480</v>
      </c>
      <c r="N74" s="211" t="s">
        <v>124</v>
      </c>
      <c r="O74" s="257" t="s">
        <v>41</v>
      </c>
      <c r="P74" s="257" t="s">
        <v>332</v>
      </c>
      <c r="Q74" s="258">
        <v>6212419748</v>
      </c>
      <c r="R74" s="193"/>
      <c r="S74" s="169">
        <v>249480</v>
      </c>
      <c r="T74" s="102">
        <v>2520</v>
      </c>
      <c r="U74" s="243">
        <v>70000</v>
      </c>
      <c r="V74" s="169"/>
    </row>
    <row r="75" spans="1:22" ht="43.2" customHeight="1" x14ac:dyDescent="0.6">
      <c r="A75" s="216">
        <v>7</v>
      </c>
      <c r="B75" s="187" t="s">
        <v>114</v>
      </c>
      <c r="C75" s="221" t="s">
        <v>159</v>
      </c>
      <c r="D75" s="253" t="s">
        <v>330</v>
      </c>
      <c r="E75" s="254">
        <v>3102001453462</v>
      </c>
      <c r="F75" s="221" t="s">
        <v>310</v>
      </c>
      <c r="G75" s="255" t="s">
        <v>206</v>
      </c>
      <c r="H75" s="256">
        <v>265000</v>
      </c>
      <c r="I75" s="256">
        <f t="shared" si="15"/>
        <v>26500</v>
      </c>
      <c r="J75" s="256">
        <f t="shared" si="16"/>
        <v>238500</v>
      </c>
      <c r="K75" s="130">
        <f t="shared" si="12"/>
        <v>95400</v>
      </c>
      <c r="L75" s="131">
        <f t="shared" si="13"/>
        <v>954</v>
      </c>
      <c r="M75" s="131">
        <f t="shared" si="14"/>
        <v>94446</v>
      </c>
      <c r="N75" s="187" t="s">
        <v>216</v>
      </c>
      <c r="O75" s="257" t="s">
        <v>41</v>
      </c>
      <c r="P75" s="257" t="s">
        <v>55</v>
      </c>
      <c r="Q75" s="258">
        <v>3902522402</v>
      </c>
      <c r="R75" s="193"/>
      <c r="S75" s="169">
        <v>94446</v>
      </c>
      <c r="T75" s="102">
        <v>954</v>
      </c>
      <c r="U75" s="243">
        <v>26500</v>
      </c>
      <c r="V75" s="169"/>
    </row>
    <row r="76" spans="1:22" ht="36" customHeight="1" x14ac:dyDescent="0.6">
      <c r="A76" s="216">
        <v>8</v>
      </c>
      <c r="B76" s="187" t="s">
        <v>243</v>
      </c>
      <c r="C76" s="221" t="s">
        <v>184</v>
      </c>
      <c r="D76" s="253" t="s">
        <v>331</v>
      </c>
      <c r="E76" s="254">
        <v>3650300053532</v>
      </c>
      <c r="F76" s="221" t="s">
        <v>289</v>
      </c>
      <c r="G76" s="255" t="s">
        <v>206</v>
      </c>
      <c r="H76" s="256">
        <v>150000</v>
      </c>
      <c r="I76" s="256">
        <f>+H76*10%</f>
        <v>15000</v>
      </c>
      <c r="J76" s="256">
        <f>+H76-I76</f>
        <v>135000</v>
      </c>
      <c r="K76" s="130">
        <f t="shared" si="12"/>
        <v>54000</v>
      </c>
      <c r="L76" s="131">
        <f t="shared" si="13"/>
        <v>540</v>
      </c>
      <c r="M76" s="131">
        <f t="shared" si="14"/>
        <v>53460</v>
      </c>
      <c r="N76" s="256" t="s">
        <v>244</v>
      </c>
      <c r="O76" s="257" t="s">
        <v>41</v>
      </c>
      <c r="P76" s="256" t="s">
        <v>245</v>
      </c>
      <c r="Q76" s="259">
        <v>3142543101</v>
      </c>
      <c r="R76" s="193"/>
      <c r="S76" s="169">
        <v>53460</v>
      </c>
      <c r="T76" s="102">
        <v>540</v>
      </c>
      <c r="U76" s="243">
        <v>15000</v>
      </c>
      <c r="V76" s="169"/>
    </row>
    <row r="77" spans="1:22" ht="21" x14ac:dyDescent="0.6">
      <c r="A77" s="128"/>
      <c r="B77" s="181"/>
      <c r="C77" s="182"/>
      <c r="D77" s="226"/>
      <c r="E77" s="233"/>
      <c r="F77" s="182"/>
      <c r="G77" s="185"/>
      <c r="H77" s="186"/>
      <c r="I77" s="186"/>
      <c r="J77" s="186"/>
      <c r="K77" s="130"/>
      <c r="L77" s="131"/>
      <c r="M77" s="132"/>
      <c r="N77" s="232"/>
      <c r="O77" s="133"/>
      <c r="P77" s="134"/>
      <c r="Q77" s="135"/>
      <c r="R77" s="193"/>
      <c r="S77" s="169"/>
      <c r="T77" s="102"/>
      <c r="U77" s="103"/>
      <c r="V77" s="169"/>
    </row>
    <row r="78" spans="1:22" ht="21" x14ac:dyDescent="0.6">
      <c r="A78" s="142"/>
      <c r="B78" s="227"/>
      <c r="C78" s="228"/>
      <c r="D78" s="229"/>
      <c r="E78" s="234"/>
      <c r="F78" s="228"/>
      <c r="G78" s="230"/>
      <c r="H78" s="231"/>
      <c r="I78" s="231"/>
      <c r="J78" s="231"/>
      <c r="K78" s="143"/>
      <c r="L78" s="144"/>
      <c r="M78" s="145"/>
      <c r="N78" s="146"/>
      <c r="O78" s="147"/>
      <c r="P78" s="148"/>
      <c r="Q78" s="149"/>
      <c r="R78" s="193"/>
      <c r="S78" s="169"/>
      <c r="T78" s="102"/>
      <c r="U78" s="103"/>
      <c r="V78" s="169"/>
    </row>
    <row r="79" spans="1:22" ht="20.399999999999999" thickBot="1" x14ac:dyDescent="0.65">
      <c r="A79" s="17"/>
      <c r="B79" s="105"/>
      <c r="C79" s="26"/>
      <c r="D79" s="25"/>
      <c r="E79" s="600" t="s">
        <v>208</v>
      </c>
      <c r="F79" s="601"/>
      <c r="G79" s="97"/>
      <c r="H79" s="106">
        <f t="shared" ref="H79:M79" si="17">SUM(H69:H78)</f>
        <v>3615000</v>
      </c>
      <c r="I79" s="107">
        <f t="shared" si="17"/>
        <v>361500</v>
      </c>
      <c r="J79" s="106">
        <f t="shared" si="17"/>
        <v>3253500</v>
      </c>
      <c r="K79" s="108">
        <f t="shared" si="17"/>
        <v>1301400</v>
      </c>
      <c r="L79" s="109">
        <f t="shared" si="17"/>
        <v>13014</v>
      </c>
      <c r="M79" s="109">
        <f t="shared" si="17"/>
        <v>1288386</v>
      </c>
      <c r="N79" s="104"/>
      <c r="O79" s="99"/>
      <c r="P79" s="100"/>
      <c r="Q79" s="101"/>
      <c r="R79" s="193"/>
      <c r="S79" s="169"/>
      <c r="T79" s="9"/>
      <c r="U79" s="9"/>
      <c r="V79" s="169"/>
    </row>
    <row r="80" spans="1:22" ht="20.399999999999999" thickTop="1" x14ac:dyDescent="0.6">
      <c r="B80" s="122"/>
      <c r="F80" s="122"/>
      <c r="K80" s="12"/>
      <c r="N80" s="122"/>
      <c r="O80" s="122"/>
      <c r="P80" s="122"/>
    </row>
    <row r="81" spans="2:22" ht="21.6" x14ac:dyDescent="0.6">
      <c r="B81" s="122"/>
      <c r="D81" s="594" t="s">
        <v>317</v>
      </c>
      <c r="E81" s="594"/>
      <c r="F81" s="594"/>
      <c r="G81" s="594"/>
      <c r="H81" s="594"/>
      <c r="I81" s="594"/>
      <c r="J81" s="214">
        <f>+I79+K79</f>
        <v>1662900</v>
      </c>
      <c r="K81" s="595" t="s">
        <v>333</v>
      </c>
      <c r="L81" s="595"/>
      <c r="M81" s="595"/>
      <c r="N81" s="595"/>
      <c r="O81" s="122"/>
      <c r="P81" s="122"/>
    </row>
    <row r="82" spans="2:22" ht="21" x14ac:dyDescent="0.6">
      <c r="B82" s="122"/>
      <c r="D82" s="200"/>
      <c r="E82" s="596" t="s">
        <v>328</v>
      </c>
      <c r="F82" s="596"/>
      <c r="G82" s="596"/>
      <c r="H82" s="596"/>
      <c r="I82" s="11">
        <f>I79</f>
        <v>361500</v>
      </c>
      <c r="J82" s="201"/>
      <c r="L82" s="122"/>
      <c r="M82" s="122"/>
      <c r="N82" s="122"/>
      <c r="O82" s="122"/>
      <c r="P82" s="122"/>
      <c r="S82" s="170"/>
      <c r="T82" s="122"/>
      <c r="U82" s="122"/>
      <c r="V82" s="170"/>
    </row>
    <row r="83" spans="2:22" ht="21" x14ac:dyDescent="0.6">
      <c r="B83" s="122"/>
      <c r="D83" s="202"/>
      <c r="E83" s="597" t="s">
        <v>318</v>
      </c>
      <c r="F83" s="597"/>
      <c r="G83" s="597"/>
      <c r="H83" s="597"/>
      <c r="I83" s="11">
        <f>K79</f>
        <v>1301400</v>
      </c>
      <c r="J83" s="201"/>
      <c r="L83" s="122"/>
      <c r="M83" s="122"/>
      <c r="N83" s="122"/>
      <c r="O83" s="122"/>
      <c r="P83" s="122"/>
      <c r="S83" s="170"/>
      <c r="T83" s="122"/>
      <c r="U83" s="122"/>
      <c r="V83" s="170"/>
    </row>
    <row r="84" spans="2:22" ht="21" x14ac:dyDescent="0.6">
      <c r="B84" s="122"/>
      <c r="D84" s="202"/>
      <c r="E84" s="203"/>
      <c r="F84" s="200"/>
      <c r="G84" s="204"/>
      <c r="H84" s="201"/>
      <c r="I84" s="201"/>
      <c r="J84" s="201"/>
      <c r="N84" s="122"/>
      <c r="O84" s="122"/>
      <c r="P84" s="122"/>
    </row>
    <row r="85" spans="2:22" ht="21" x14ac:dyDescent="0.6">
      <c r="B85" s="122"/>
      <c r="D85" s="202"/>
      <c r="E85" s="203"/>
      <c r="F85" s="200"/>
      <c r="G85" s="204"/>
      <c r="H85" s="201"/>
      <c r="I85" s="201"/>
      <c r="J85" s="201"/>
      <c r="M85" s="124"/>
      <c r="N85" s="124"/>
      <c r="O85" s="122"/>
      <c r="P85" s="122"/>
    </row>
    <row r="86" spans="2:22" ht="21" x14ac:dyDescent="0.6">
      <c r="B86" s="122"/>
      <c r="D86" s="202"/>
      <c r="E86" s="203"/>
      <c r="F86" s="200"/>
      <c r="G86" s="204"/>
      <c r="H86" s="201"/>
      <c r="I86" s="201"/>
      <c r="J86" s="201"/>
      <c r="M86" s="603" t="s">
        <v>319</v>
      </c>
      <c r="N86" s="603"/>
      <c r="O86" s="122"/>
      <c r="P86" s="122"/>
    </row>
    <row r="87" spans="2:22" x14ac:dyDescent="0.6">
      <c r="B87" s="122"/>
      <c r="F87" s="122"/>
      <c r="M87" s="604" t="s">
        <v>30</v>
      </c>
      <c r="N87" s="604"/>
      <c r="O87" s="122"/>
      <c r="P87" s="122"/>
    </row>
    <row r="94" spans="2:22" x14ac:dyDescent="0.6">
      <c r="B94" s="122"/>
      <c r="F94" s="122"/>
      <c r="N94" s="122"/>
      <c r="O94" s="122"/>
      <c r="P94" s="122"/>
    </row>
    <row r="95" spans="2:22" x14ac:dyDescent="0.6">
      <c r="B95" s="598" t="s">
        <v>334</v>
      </c>
      <c r="C95" s="598"/>
      <c r="D95" s="598"/>
      <c r="E95" s="598"/>
      <c r="F95" s="598"/>
      <c r="G95" s="598"/>
      <c r="H95" s="598"/>
      <c r="I95" s="598"/>
      <c r="J95" s="598"/>
      <c r="K95" s="598"/>
      <c r="L95" s="598"/>
      <c r="M95" s="598"/>
      <c r="N95" s="598"/>
      <c r="O95" s="598"/>
      <c r="P95" s="598"/>
      <c r="Q95" s="598"/>
      <c r="R95" s="123"/>
    </row>
    <row r="96" spans="2:22" x14ac:dyDescent="0.6">
      <c r="B96" s="599" t="s">
        <v>207</v>
      </c>
      <c r="C96" s="599"/>
      <c r="D96" s="599"/>
      <c r="E96" s="599"/>
      <c r="F96" s="599"/>
      <c r="G96" s="599"/>
      <c r="H96" s="599"/>
      <c r="I96" s="599"/>
      <c r="J96" s="599"/>
      <c r="K96" s="599"/>
      <c r="L96" s="599"/>
      <c r="M96" s="599"/>
      <c r="N96" s="599"/>
      <c r="O96" s="599"/>
      <c r="P96" s="599"/>
      <c r="Q96" s="599"/>
      <c r="R96" s="9"/>
    </row>
    <row r="97" spans="1:22" ht="59.4" x14ac:dyDescent="0.6">
      <c r="A97" s="17" t="s">
        <v>28</v>
      </c>
      <c r="B97" s="3" t="s">
        <v>17</v>
      </c>
      <c r="C97" s="4" t="s">
        <v>19</v>
      </c>
      <c r="D97" s="5" t="s">
        <v>18</v>
      </c>
      <c r="E97" s="14" t="s">
        <v>29</v>
      </c>
      <c r="F97" s="6" t="s">
        <v>16</v>
      </c>
      <c r="G97" s="6" t="s">
        <v>23</v>
      </c>
      <c r="H97" s="7" t="s">
        <v>0</v>
      </c>
      <c r="I97" s="172" t="s">
        <v>209</v>
      </c>
      <c r="J97" s="95" t="s">
        <v>39</v>
      </c>
      <c r="K97" s="167" t="s">
        <v>313</v>
      </c>
      <c r="L97" s="2" t="s">
        <v>9</v>
      </c>
      <c r="M97" s="2" t="s">
        <v>10</v>
      </c>
      <c r="N97" s="3" t="s">
        <v>6</v>
      </c>
      <c r="O97" s="3" t="s">
        <v>5</v>
      </c>
      <c r="P97" s="3" t="s">
        <v>4</v>
      </c>
      <c r="Q97" s="8" t="s">
        <v>3</v>
      </c>
      <c r="R97" s="191"/>
      <c r="S97" s="169" t="s">
        <v>315</v>
      </c>
      <c r="T97" s="194" t="s">
        <v>9</v>
      </c>
      <c r="U97" s="195" t="s">
        <v>209</v>
      </c>
      <c r="V97" s="169"/>
    </row>
    <row r="98" spans="1:22" ht="55.2" customHeight="1" x14ac:dyDescent="0.6">
      <c r="A98" s="215">
        <v>1</v>
      </c>
      <c r="B98" s="266" t="s">
        <v>254</v>
      </c>
      <c r="C98" s="175" t="s">
        <v>182</v>
      </c>
      <c r="D98" s="245" t="s">
        <v>337</v>
      </c>
      <c r="E98" s="177">
        <v>3760600405492</v>
      </c>
      <c r="F98" s="175" t="s">
        <v>284</v>
      </c>
      <c r="G98" s="246" t="s">
        <v>206</v>
      </c>
      <c r="H98" s="223">
        <v>150000</v>
      </c>
      <c r="I98" s="223">
        <f>+H98*10%</f>
        <v>15000</v>
      </c>
      <c r="J98" s="223">
        <f>+H98-I98</f>
        <v>135000</v>
      </c>
      <c r="K98" s="125">
        <f>+J98*40%</f>
        <v>54000</v>
      </c>
      <c r="L98" s="126">
        <f>+K98*0.01</f>
        <v>540</v>
      </c>
      <c r="M98" s="126">
        <f>+K98-L98</f>
        <v>53460</v>
      </c>
      <c r="N98" s="266" t="s">
        <v>254</v>
      </c>
      <c r="O98" s="179" t="s">
        <v>41</v>
      </c>
      <c r="P98" s="179" t="s">
        <v>250</v>
      </c>
      <c r="Q98" s="180">
        <v>3572744104</v>
      </c>
      <c r="R98" s="193"/>
      <c r="S98" s="169">
        <v>53460</v>
      </c>
      <c r="T98" s="102">
        <v>540</v>
      </c>
      <c r="U98" s="243"/>
      <c r="V98" s="169"/>
    </row>
    <row r="99" spans="1:22" ht="51.6" customHeight="1" x14ac:dyDescent="0.6">
      <c r="A99" s="216">
        <v>2</v>
      </c>
      <c r="B99" s="190" t="s">
        <v>249</v>
      </c>
      <c r="C99" s="182" t="s">
        <v>169</v>
      </c>
      <c r="D99" s="226" t="s">
        <v>337</v>
      </c>
      <c r="E99" s="184">
        <v>3760100570800</v>
      </c>
      <c r="F99" s="182" t="s">
        <v>280</v>
      </c>
      <c r="G99" s="185" t="s">
        <v>206</v>
      </c>
      <c r="H99" s="186">
        <v>160000</v>
      </c>
      <c r="I99" s="186">
        <f>+H99*10%</f>
        <v>16000</v>
      </c>
      <c r="J99" s="186">
        <f>+H99-I99</f>
        <v>144000</v>
      </c>
      <c r="K99" s="130">
        <f>+J99*40%</f>
        <v>57600</v>
      </c>
      <c r="L99" s="131">
        <f>+K99*0.01</f>
        <v>576</v>
      </c>
      <c r="M99" s="131">
        <f>+K99-L99</f>
        <v>57024</v>
      </c>
      <c r="N99" s="190" t="s">
        <v>249</v>
      </c>
      <c r="O99" s="188" t="s">
        <v>41</v>
      </c>
      <c r="P99" s="188" t="s">
        <v>250</v>
      </c>
      <c r="Q99" s="189">
        <v>3572686354</v>
      </c>
      <c r="R99" s="193"/>
      <c r="S99" s="169">
        <v>57024</v>
      </c>
      <c r="T99" s="102">
        <v>576</v>
      </c>
      <c r="U99" s="243"/>
      <c r="V99" s="169"/>
    </row>
    <row r="100" spans="1:22" ht="46.2" customHeight="1" x14ac:dyDescent="0.6">
      <c r="A100" s="216">
        <v>3</v>
      </c>
      <c r="B100" s="181" t="s">
        <v>100</v>
      </c>
      <c r="C100" s="182" t="s">
        <v>136</v>
      </c>
      <c r="D100" s="268" t="s">
        <v>340</v>
      </c>
      <c r="E100" s="184">
        <v>3302000074199</v>
      </c>
      <c r="F100" s="182" t="s">
        <v>285</v>
      </c>
      <c r="G100" s="185" t="s">
        <v>206</v>
      </c>
      <c r="H100" s="186">
        <v>180000</v>
      </c>
      <c r="I100" s="186">
        <f>+H100*10%</f>
        <v>18000</v>
      </c>
      <c r="J100" s="186">
        <f>+H100-I100</f>
        <v>162000</v>
      </c>
      <c r="K100" s="130">
        <f>+J100*40%</f>
        <v>64800</v>
      </c>
      <c r="L100" s="131">
        <f>+K100*0.01</f>
        <v>648</v>
      </c>
      <c r="M100" s="131">
        <f>+K100-L100</f>
        <v>64152</v>
      </c>
      <c r="N100" s="186" t="s">
        <v>100</v>
      </c>
      <c r="O100" s="188" t="s">
        <v>41</v>
      </c>
      <c r="P100" s="217" t="s">
        <v>256</v>
      </c>
      <c r="Q100" s="210">
        <v>2342285679</v>
      </c>
      <c r="R100" s="193"/>
      <c r="S100" s="169">
        <v>64152</v>
      </c>
      <c r="T100" s="102">
        <v>648</v>
      </c>
      <c r="U100" s="243"/>
      <c r="V100" s="169"/>
    </row>
    <row r="101" spans="1:22" ht="37.200000000000003" customHeight="1" x14ac:dyDescent="0.6">
      <c r="A101" s="216">
        <v>4</v>
      </c>
      <c r="B101" s="181" t="s">
        <v>120</v>
      </c>
      <c r="C101" s="182" t="s">
        <v>170</v>
      </c>
      <c r="D101" s="226" t="s">
        <v>339</v>
      </c>
      <c r="E101" s="184">
        <v>1229900173453</v>
      </c>
      <c r="F101" s="182" t="s">
        <v>282</v>
      </c>
      <c r="G101" s="185" t="s">
        <v>206</v>
      </c>
      <c r="H101" s="186">
        <v>160000</v>
      </c>
      <c r="I101" s="186">
        <f>+H101*10%</f>
        <v>16000</v>
      </c>
      <c r="J101" s="186">
        <f>+H101-I101</f>
        <v>144000</v>
      </c>
      <c r="K101" s="130">
        <f>+J101*40%</f>
        <v>57600</v>
      </c>
      <c r="L101" s="131">
        <f>+K101*0.01</f>
        <v>576</v>
      </c>
      <c r="M101" s="131">
        <f>+K101-L101</f>
        <v>57024</v>
      </c>
      <c r="N101" s="265" t="s">
        <v>120</v>
      </c>
      <c r="O101" s="188" t="s">
        <v>41</v>
      </c>
      <c r="P101" s="188" t="s">
        <v>255</v>
      </c>
      <c r="Q101" s="189">
        <v>3012831024</v>
      </c>
      <c r="R101" s="193"/>
      <c r="S101" s="169">
        <v>57024</v>
      </c>
      <c r="T101" s="102">
        <v>576</v>
      </c>
      <c r="U101" s="243"/>
      <c r="V101" s="169"/>
    </row>
    <row r="102" spans="1:22" ht="42" x14ac:dyDescent="0.6">
      <c r="A102" s="216">
        <v>5</v>
      </c>
      <c r="B102" s="187" t="s">
        <v>123</v>
      </c>
      <c r="C102" s="182" t="s">
        <v>178</v>
      </c>
      <c r="D102" s="267" t="s">
        <v>25</v>
      </c>
      <c r="E102" s="184">
        <v>3470500294578</v>
      </c>
      <c r="F102" s="182" t="s">
        <v>281</v>
      </c>
      <c r="G102" s="185" t="s">
        <v>206</v>
      </c>
      <c r="H102" s="186">
        <v>400000</v>
      </c>
      <c r="I102" s="186">
        <f>+H102*10%</f>
        <v>40000</v>
      </c>
      <c r="J102" s="186">
        <f>+H102-I102</f>
        <v>360000</v>
      </c>
      <c r="K102" s="130">
        <f>+J102*40%</f>
        <v>144000</v>
      </c>
      <c r="L102" s="131">
        <f>+K102*0.01</f>
        <v>1440</v>
      </c>
      <c r="M102" s="131">
        <f>+K102-L102</f>
        <v>142560</v>
      </c>
      <c r="N102" s="190" t="s">
        <v>89</v>
      </c>
      <c r="O102" s="188" t="s">
        <v>41</v>
      </c>
      <c r="P102" s="188" t="s">
        <v>90</v>
      </c>
      <c r="Q102" s="189">
        <v>1732115629</v>
      </c>
      <c r="R102" s="193"/>
      <c r="S102" s="169">
        <v>142560</v>
      </c>
      <c r="T102" s="102">
        <v>1440</v>
      </c>
      <c r="U102" s="243"/>
      <c r="V102" s="169"/>
    </row>
    <row r="103" spans="1:22" ht="21" x14ac:dyDescent="0.6">
      <c r="A103" s="216"/>
      <c r="B103" s="187"/>
      <c r="C103" s="182"/>
      <c r="D103" s="267"/>
      <c r="E103" s="184"/>
      <c r="F103" s="182"/>
      <c r="G103" s="185"/>
      <c r="H103" s="186"/>
      <c r="I103" s="186"/>
      <c r="J103" s="186"/>
      <c r="K103" s="130"/>
      <c r="L103" s="131"/>
      <c r="M103" s="131"/>
      <c r="N103" s="190"/>
      <c r="O103" s="188"/>
      <c r="P103" s="188"/>
      <c r="Q103" s="189"/>
      <c r="U103" s="243"/>
      <c r="V103" s="169"/>
    </row>
    <row r="104" spans="1:22" ht="21" x14ac:dyDescent="0.6">
      <c r="A104" s="216"/>
      <c r="B104" s="187"/>
      <c r="C104" s="182"/>
      <c r="D104" s="267"/>
      <c r="E104" s="184"/>
      <c r="F104" s="182"/>
      <c r="G104" s="185"/>
      <c r="H104" s="186"/>
      <c r="I104" s="186"/>
      <c r="J104" s="186"/>
      <c r="K104" s="130"/>
      <c r="L104" s="131"/>
      <c r="M104" s="131"/>
      <c r="N104" s="190"/>
      <c r="O104" s="188"/>
      <c r="P104" s="188"/>
      <c r="Q104" s="189"/>
      <c r="U104" s="243"/>
      <c r="V104" s="169"/>
    </row>
    <row r="105" spans="1:22" x14ac:dyDescent="0.6">
      <c r="A105" s="216"/>
      <c r="B105" s="150"/>
      <c r="C105" s="151"/>
      <c r="D105" s="152"/>
      <c r="E105" s="153"/>
      <c r="F105" s="150"/>
      <c r="G105" s="154"/>
      <c r="H105" s="131"/>
      <c r="I105" s="131"/>
      <c r="J105" s="131"/>
      <c r="K105" s="151"/>
      <c r="L105" s="151"/>
      <c r="M105" s="151"/>
      <c r="N105" s="150"/>
      <c r="O105" s="150"/>
      <c r="P105" s="150"/>
      <c r="Q105" s="269"/>
      <c r="R105" s="193"/>
      <c r="S105" s="169"/>
      <c r="T105" s="102"/>
      <c r="U105" s="243"/>
      <c r="V105" s="169"/>
    </row>
    <row r="106" spans="1:22" ht="21" x14ac:dyDescent="0.6">
      <c r="A106" s="128"/>
      <c r="B106" s="181"/>
      <c r="C106" s="182"/>
      <c r="D106" s="226"/>
      <c r="E106" s="184"/>
      <c r="F106" s="182"/>
      <c r="G106" s="185"/>
      <c r="H106" s="186"/>
      <c r="I106" s="186"/>
      <c r="J106" s="186"/>
      <c r="K106" s="130"/>
      <c r="L106" s="131"/>
      <c r="M106" s="132"/>
      <c r="N106" s="232"/>
      <c r="O106" s="133"/>
      <c r="P106" s="134"/>
      <c r="Q106" s="135"/>
      <c r="R106" s="193"/>
      <c r="S106" s="169"/>
      <c r="T106" s="102"/>
      <c r="U106" s="103"/>
      <c r="V106" s="169"/>
    </row>
    <row r="107" spans="1:22" ht="21" x14ac:dyDescent="0.6">
      <c r="A107" s="142"/>
      <c r="B107" s="227"/>
      <c r="C107" s="228"/>
      <c r="D107" s="229"/>
      <c r="E107" s="234"/>
      <c r="F107" s="228"/>
      <c r="G107" s="230"/>
      <c r="H107" s="231"/>
      <c r="I107" s="231"/>
      <c r="J107" s="231"/>
      <c r="K107" s="143"/>
      <c r="L107" s="144"/>
      <c r="M107" s="145"/>
      <c r="N107" s="146"/>
      <c r="O107" s="147"/>
      <c r="P107" s="148"/>
      <c r="Q107" s="149"/>
      <c r="R107" s="193"/>
      <c r="S107" s="169"/>
      <c r="T107" s="102"/>
      <c r="U107" s="103"/>
      <c r="V107" s="169"/>
    </row>
    <row r="108" spans="1:22" ht="20.399999999999999" thickBot="1" x14ac:dyDescent="0.65">
      <c r="A108" s="17"/>
      <c r="B108" s="105"/>
      <c r="C108" s="26"/>
      <c r="D108" s="25"/>
      <c r="E108" s="600" t="s">
        <v>208</v>
      </c>
      <c r="F108" s="601"/>
      <c r="G108" s="97"/>
      <c r="H108" s="106">
        <f t="shared" ref="H108:M108" si="18">SUM(H98:H107)</f>
        <v>1050000</v>
      </c>
      <c r="I108" s="107">
        <f t="shared" si="18"/>
        <v>105000</v>
      </c>
      <c r="J108" s="106">
        <f t="shared" si="18"/>
        <v>945000</v>
      </c>
      <c r="K108" s="108">
        <f t="shared" si="18"/>
        <v>378000</v>
      </c>
      <c r="L108" s="109">
        <f t="shared" si="18"/>
        <v>3780</v>
      </c>
      <c r="M108" s="109">
        <f t="shared" si="18"/>
        <v>374220</v>
      </c>
      <c r="N108" s="104"/>
      <c r="O108" s="99"/>
      <c r="P108" s="100"/>
      <c r="Q108" s="101"/>
      <c r="R108" s="193"/>
      <c r="S108" s="169"/>
      <c r="T108" s="9"/>
      <c r="U108" s="9"/>
      <c r="V108" s="169"/>
    </row>
    <row r="109" spans="1:22" ht="20.399999999999999" thickTop="1" x14ac:dyDescent="0.6">
      <c r="B109" s="122"/>
      <c r="F109" s="122"/>
      <c r="K109" s="12"/>
      <c r="N109" s="122"/>
      <c r="O109" s="122"/>
      <c r="P109" s="122"/>
    </row>
    <row r="110" spans="1:22" ht="21.6" x14ac:dyDescent="0.6">
      <c r="B110" s="122"/>
      <c r="D110" s="594" t="s">
        <v>345</v>
      </c>
      <c r="E110" s="594"/>
      <c r="F110" s="594"/>
      <c r="G110" s="594"/>
      <c r="H110" s="594"/>
      <c r="I110" s="594"/>
      <c r="J110" s="214">
        <f>+I108+K108</f>
        <v>483000</v>
      </c>
      <c r="K110" s="595" t="s">
        <v>342</v>
      </c>
      <c r="L110" s="595"/>
      <c r="M110" s="595"/>
      <c r="N110" s="595"/>
      <c r="O110" s="122"/>
      <c r="P110" s="122"/>
    </row>
    <row r="111" spans="1:22" ht="21" x14ac:dyDescent="0.6">
      <c r="B111" s="122"/>
      <c r="D111" s="200"/>
      <c r="E111" s="596" t="s">
        <v>328</v>
      </c>
      <c r="F111" s="596"/>
      <c r="G111" s="596"/>
      <c r="H111" s="596"/>
      <c r="I111" s="11">
        <f>I108</f>
        <v>105000</v>
      </c>
      <c r="J111" s="201"/>
      <c r="L111" s="122"/>
      <c r="M111" s="122"/>
      <c r="N111" s="122"/>
      <c r="O111" s="122"/>
      <c r="P111" s="122"/>
      <c r="S111" s="170"/>
      <c r="T111" s="122"/>
      <c r="U111" s="122"/>
      <c r="V111" s="170"/>
    </row>
    <row r="112" spans="1:22" ht="21" x14ac:dyDescent="0.6">
      <c r="B112" s="122"/>
      <c r="D112" s="202"/>
      <c r="E112" s="597" t="s">
        <v>318</v>
      </c>
      <c r="F112" s="597"/>
      <c r="G112" s="597"/>
      <c r="H112" s="597"/>
      <c r="I112" s="11">
        <f>K108</f>
        <v>378000</v>
      </c>
      <c r="J112" s="201"/>
      <c r="L112" s="122"/>
      <c r="M112" s="122"/>
      <c r="N112" s="122"/>
      <c r="O112" s="122"/>
      <c r="P112" s="122"/>
      <c r="S112" s="170"/>
      <c r="T112" s="122"/>
      <c r="U112" s="122"/>
      <c r="V112" s="170"/>
    </row>
    <row r="113" spans="1:21" ht="21" x14ac:dyDescent="0.6">
      <c r="B113" s="122"/>
      <c r="D113" s="202"/>
      <c r="E113" s="203"/>
      <c r="F113" s="200"/>
      <c r="G113" s="204"/>
      <c r="H113" s="201"/>
      <c r="I113" s="201"/>
      <c r="J113" s="201"/>
      <c r="N113" s="122"/>
      <c r="O113" s="122"/>
      <c r="P113" s="122"/>
    </row>
    <row r="114" spans="1:21" ht="21" x14ac:dyDescent="0.6">
      <c r="B114" s="122"/>
      <c r="D114" s="202"/>
      <c r="E114" s="203"/>
      <c r="F114" s="200"/>
      <c r="G114" s="204"/>
      <c r="H114" s="201"/>
      <c r="I114" s="201"/>
      <c r="J114" s="201"/>
      <c r="M114" s="124"/>
      <c r="N114" s="124"/>
      <c r="O114" s="122"/>
      <c r="P114" s="122"/>
    </row>
    <row r="115" spans="1:21" ht="21" x14ac:dyDescent="0.6">
      <c r="B115" s="122"/>
      <c r="D115" s="202"/>
      <c r="E115" s="203"/>
      <c r="F115" s="200"/>
      <c r="G115" s="204"/>
      <c r="H115" s="201"/>
      <c r="I115" s="201"/>
      <c r="J115" s="201"/>
      <c r="M115" s="603" t="s">
        <v>319</v>
      </c>
      <c r="N115" s="603"/>
      <c r="O115" s="122"/>
      <c r="P115" s="122"/>
    </row>
    <row r="116" spans="1:21" x14ac:dyDescent="0.6">
      <c r="B116" s="122"/>
      <c r="F116" s="122"/>
      <c r="M116" s="604" t="s">
        <v>30</v>
      </c>
      <c r="N116" s="604"/>
      <c r="O116" s="122"/>
      <c r="P116" s="122"/>
    </row>
    <row r="117" spans="1:21" x14ac:dyDescent="0.6">
      <c r="B117" s="122"/>
      <c r="F117" s="122"/>
      <c r="N117" s="122"/>
      <c r="O117" s="122"/>
      <c r="P117" s="122"/>
    </row>
    <row r="122" spans="1:21" x14ac:dyDescent="0.6">
      <c r="B122" s="270"/>
      <c r="F122" s="270"/>
      <c r="N122" s="270"/>
      <c r="O122" s="270"/>
      <c r="P122" s="270"/>
    </row>
    <row r="123" spans="1:21" x14ac:dyDescent="0.6">
      <c r="B123" s="598" t="s">
        <v>334</v>
      </c>
      <c r="C123" s="598"/>
      <c r="D123" s="598"/>
      <c r="E123" s="598"/>
      <c r="F123" s="598"/>
      <c r="G123" s="598"/>
      <c r="H123" s="598"/>
      <c r="I123" s="598"/>
      <c r="J123" s="598"/>
      <c r="K123" s="598"/>
      <c r="L123" s="598"/>
      <c r="M123" s="598"/>
      <c r="N123" s="598"/>
      <c r="O123" s="598"/>
      <c r="P123" s="598"/>
      <c r="Q123" s="598"/>
      <c r="R123" s="272"/>
    </row>
    <row r="124" spans="1:21" x14ac:dyDescent="0.6">
      <c r="B124" s="599" t="s">
        <v>207</v>
      </c>
      <c r="C124" s="599"/>
      <c r="D124" s="599"/>
      <c r="E124" s="599"/>
      <c r="F124" s="599"/>
      <c r="G124" s="599"/>
      <c r="H124" s="599"/>
      <c r="I124" s="599"/>
      <c r="J124" s="599"/>
      <c r="K124" s="599"/>
      <c r="L124" s="599"/>
      <c r="M124" s="599"/>
      <c r="N124" s="599"/>
      <c r="O124" s="599"/>
      <c r="P124" s="599"/>
      <c r="Q124" s="599"/>
      <c r="R124" s="9"/>
    </row>
    <row r="125" spans="1:21" ht="59.4" x14ac:dyDescent="0.6">
      <c r="A125" s="17" t="s">
        <v>28</v>
      </c>
      <c r="B125" s="3" t="s">
        <v>17</v>
      </c>
      <c r="C125" s="4" t="s">
        <v>19</v>
      </c>
      <c r="D125" s="5" t="s">
        <v>18</v>
      </c>
      <c r="E125" s="14" t="s">
        <v>29</v>
      </c>
      <c r="F125" s="6" t="s">
        <v>16</v>
      </c>
      <c r="G125" s="6" t="s">
        <v>23</v>
      </c>
      <c r="H125" s="7" t="s">
        <v>0</v>
      </c>
      <c r="I125" s="172" t="s">
        <v>209</v>
      </c>
      <c r="J125" s="95" t="s">
        <v>39</v>
      </c>
      <c r="K125" s="167" t="s">
        <v>313</v>
      </c>
      <c r="L125" s="2" t="s">
        <v>9</v>
      </c>
      <c r="M125" s="2" t="s">
        <v>10</v>
      </c>
      <c r="N125" s="3" t="s">
        <v>6</v>
      </c>
      <c r="O125" s="3" t="s">
        <v>5</v>
      </c>
      <c r="P125" s="3" t="s">
        <v>4</v>
      </c>
      <c r="Q125" s="8" t="s">
        <v>3</v>
      </c>
      <c r="R125" s="191"/>
      <c r="S125" s="169" t="s">
        <v>315</v>
      </c>
      <c r="T125" s="194" t="s">
        <v>9</v>
      </c>
      <c r="U125" s="195" t="s">
        <v>209</v>
      </c>
    </row>
    <row r="126" spans="1:21" ht="42" x14ac:dyDescent="0.6">
      <c r="A126" s="274">
        <v>1</v>
      </c>
      <c r="B126" s="190" t="s">
        <v>251</v>
      </c>
      <c r="C126" s="182" t="s">
        <v>168</v>
      </c>
      <c r="D126" s="226" t="s">
        <v>338</v>
      </c>
      <c r="E126" s="184">
        <v>5220190005555</v>
      </c>
      <c r="F126" s="182" t="s">
        <v>283</v>
      </c>
      <c r="G126" s="185" t="s">
        <v>206</v>
      </c>
      <c r="H126" s="186">
        <v>520000</v>
      </c>
      <c r="I126" s="186">
        <f>+H126*10%</f>
        <v>52000</v>
      </c>
      <c r="J126" s="186">
        <f>+H126-I126</f>
        <v>468000</v>
      </c>
      <c r="K126" s="130">
        <f>+J126*40%</f>
        <v>187200</v>
      </c>
      <c r="L126" s="131">
        <f>+K126*0.01</f>
        <v>1872</v>
      </c>
      <c r="M126" s="131">
        <f>+K126-L126</f>
        <v>185328</v>
      </c>
      <c r="N126" s="181" t="s">
        <v>119</v>
      </c>
      <c r="O126" s="188" t="s">
        <v>252</v>
      </c>
      <c r="P126" s="188" t="s">
        <v>253</v>
      </c>
      <c r="Q126" s="189">
        <v>6156066073</v>
      </c>
      <c r="R126" s="193"/>
      <c r="S126" s="169">
        <v>185328</v>
      </c>
      <c r="T126" s="102">
        <v>1872</v>
      </c>
    </row>
    <row r="127" spans="1:21" ht="42" x14ac:dyDescent="0.6">
      <c r="A127" s="275">
        <v>2</v>
      </c>
      <c r="B127" s="190" t="s">
        <v>286</v>
      </c>
      <c r="C127" s="182" t="s">
        <v>335</v>
      </c>
      <c r="D127" s="226" t="s">
        <v>324</v>
      </c>
      <c r="E127" s="184">
        <v>3240300482119</v>
      </c>
      <c r="F127" s="182" t="s">
        <v>336</v>
      </c>
      <c r="G127" s="185" t="s">
        <v>206</v>
      </c>
      <c r="H127" s="186">
        <v>156000</v>
      </c>
      <c r="I127" s="186">
        <f>+H127*10%</f>
        <v>15600</v>
      </c>
      <c r="J127" s="186">
        <f>+H127-I127</f>
        <v>140400</v>
      </c>
      <c r="K127" s="130">
        <f>+J127*40%</f>
        <v>56160</v>
      </c>
      <c r="L127" s="131">
        <f>+K127*0.01</f>
        <v>561.6</v>
      </c>
      <c r="M127" s="131">
        <f>+K127-L127</f>
        <v>55598.400000000001</v>
      </c>
      <c r="N127" s="190" t="s">
        <v>287</v>
      </c>
      <c r="O127" s="188" t="s">
        <v>247</v>
      </c>
      <c r="P127" s="188" t="s">
        <v>248</v>
      </c>
      <c r="Q127" s="189">
        <v>2881199154</v>
      </c>
      <c r="R127" s="193"/>
      <c r="S127" s="169">
        <v>55598.400000000001</v>
      </c>
      <c r="T127" s="102">
        <v>561.6</v>
      </c>
    </row>
    <row r="128" spans="1:21" ht="21" x14ac:dyDescent="0.6">
      <c r="A128" s="216"/>
      <c r="B128" s="187"/>
      <c r="C128" s="182"/>
      <c r="D128" s="267"/>
      <c r="E128" s="184"/>
      <c r="F128" s="182"/>
      <c r="G128" s="185"/>
      <c r="H128" s="186"/>
      <c r="I128" s="186"/>
      <c r="J128" s="186"/>
      <c r="K128" s="130"/>
      <c r="L128" s="131"/>
      <c r="M128" s="131"/>
      <c r="N128" s="190"/>
      <c r="O128" s="188"/>
      <c r="P128" s="188"/>
      <c r="Q128" s="189"/>
    </row>
    <row r="129" spans="1:18" x14ac:dyDescent="0.6">
      <c r="A129" s="216"/>
      <c r="B129" s="150"/>
      <c r="C129" s="151"/>
      <c r="D129" s="152"/>
      <c r="E129" s="153"/>
      <c r="F129" s="150"/>
      <c r="G129" s="154"/>
      <c r="H129" s="131"/>
      <c r="I129" s="131"/>
      <c r="J129" s="131"/>
      <c r="K129" s="151"/>
      <c r="L129" s="151"/>
      <c r="M129" s="151"/>
      <c r="N129" s="150"/>
      <c r="O129" s="150"/>
      <c r="P129" s="150"/>
      <c r="Q129" s="269"/>
      <c r="R129" s="193"/>
    </row>
    <row r="130" spans="1:18" ht="21" x14ac:dyDescent="0.6">
      <c r="A130" s="128"/>
      <c r="B130" s="181"/>
      <c r="C130" s="182"/>
      <c r="D130" s="226"/>
      <c r="E130" s="184"/>
      <c r="F130" s="182"/>
      <c r="G130" s="185"/>
      <c r="H130" s="186"/>
      <c r="I130" s="186"/>
      <c r="J130" s="186"/>
      <c r="K130" s="130"/>
      <c r="L130" s="131"/>
      <c r="M130" s="132"/>
      <c r="N130" s="232"/>
      <c r="O130" s="133"/>
      <c r="P130" s="134"/>
      <c r="Q130" s="135"/>
      <c r="R130" s="193"/>
    </row>
    <row r="131" spans="1:18" ht="21" x14ac:dyDescent="0.6">
      <c r="A131" s="142"/>
      <c r="B131" s="227"/>
      <c r="C131" s="228"/>
      <c r="D131" s="229"/>
      <c r="E131" s="234"/>
      <c r="F131" s="228"/>
      <c r="G131" s="230"/>
      <c r="H131" s="231"/>
      <c r="I131" s="231"/>
      <c r="J131" s="231"/>
      <c r="K131" s="143"/>
      <c r="L131" s="144"/>
      <c r="M131" s="145"/>
      <c r="N131" s="146"/>
      <c r="O131" s="147"/>
      <c r="P131" s="148"/>
      <c r="Q131" s="149"/>
      <c r="R131" s="193"/>
    </row>
    <row r="132" spans="1:18" ht="20.399999999999999" thickBot="1" x14ac:dyDescent="0.65">
      <c r="A132" s="17"/>
      <c r="B132" s="105"/>
      <c r="C132" s="26"/>
      <c r="D132" s="25"/>
      <c r="E132" s="600" t="s">
        <v>208</v>
      </c>
      <c r="F132" s="601"/>
      <c r="G132" s="97"/>
      <c r="H132" s="106">
        <f>SUM(H122:H131)</f>
        <v>676000</v>
      </c>
      <c r="I132" s="107">
        <f>SUM(I126:I131)</f>
        <v>67600</v>
      </c>
      <c r="J132" s="106">
        <f>SUM(J126:J131)</f>
        <v>608400</v>
      </c>
      <c r="K132" s="108">
        <f>SUM(K126:K130)</f>
        <v>243360</v>
      </c>
      <c r="L132" s="109">
        <f>SUM(L126:L131)</f>
        <v>2433.6</v>
      </c>
      <c r="M132" s="109">
        <f>SUM(M126:M131)</f>
        <v>240926.4</v>
      </c>
      <c r="N132" s="104"/>
      <c r="O132" s="99"/>
      <c r="P132" s="100"/>
      <c r="Q132" s="101"/>
      <c r="R132" s="193"/>
    </row>
    <row r="133" spans="1:18" ht="20.399999999999999" thickTop="1" x14ac:dyDescent="0.6">
      <c r="B133" s="270"/>
      <c r="F133" s="270"/>
      <c r="K133" s="12"/>
      <c r="N133" s="270"/>
      <c r="O133" s="270"/>
      <c r="P133" s="270"/>
    </row>
    <row r="134" spans="1:18" ht="21.6" x14ac:dyDescent="0.6">
      <c r="B134" s="270"/>
      <c r="D134" s="594" t="s">
        <v>344</v>
      </c>
      <c r="E134" s="594"/>
      <c r="F134" s="594"/>
      <c r="G134" s="594"/>
      <c r="H134" s="594"/>
      <c r="I134" s="594"/>
      <c r="J134" s="214">
        <f>+I132+K132</f>
        <v>310960</v>
      </c>
      <c r="K134" s="595" t="s">
        <v>343</v>
      </c>
      <c r="L134" s="595"/>
      <c r="M134" s="595"/>
      <c r="N134" s="595"/>
      <c r="O134" s="270"/>
      <c r="P134" s="270"/>
    </row>
    <row r="135" spans="1:18" ht="21" x14ac:dyDescent="0.6">
      <c r="B135" s="270"/>
      <c r="D135" s="200"/>
      <c r="E135" s="596" t="s">
        <v>328</v>
      </c>
      <c r="F135" s="596"/>
      <c r="G135" s="596"/>
      <c r="H135" s="596"/>
      <c r="I135" s="11">
        <f>I132</f>
        <v>67600</v>
      </c>
      <c r="J135" s="201"/>
      <c r="L135" s="270"/>
      <c r="M135" s="270"/>
      <c r="N135" s="270"/>
      <c r="O135" s="270"/>
      <c r="P135" s="270"/>
    </row>
    <row r="136" spans="1:18" ht="21" x14ac:dyDescent="0.6">
      <c r="B136" s="270"/>
      <c r="D136" s="202"/>
      <c r="E136" s="597" t="s">
        <v>318</v>
      </c>
      <c r="F136" s="597"/>
      <c r="G136" s="597"/>
      <c r="H136" s="597"/>
      <c r="I136" s="11">
        <f>K132</f>
        <v>243360</v>
      </c>
      <c r="J136" s="201"/>
      <c r="L136" s="270"/>
      <c r="M136" s="270"/>
      <c r="N136" s="270"/>
      <c r="O136" s="270"/>
      <c r="P136" s="270"/>
    </row>
    <row r="137" spans="1:18" ht="21" x14ac:dyDescent="0.6">
      <c r="B137" s="270"/>
      <c r="D137" s="202"/>
      <c r="E137" s="203"/>
      <c r="F137" s="200"/>
      <c r="G137" s="271"/>
      <c r="H137" s="201"/>
      <c r="I137" s="201"/>
      <c r="J137" s="201"/>
      <c r="N137" s="270"/>
      <c r="O137" s="270"/>
      <c r="P137" s="270"/>
    </row>
    <row r="138" spans="1:18" ht="21" x14ac:dyDescent="0.6">
      <c r="B138" s="270"/>
      <c r="D138" s="202"/>
      <c r="E138" s="203"/>
      <c r="F138" s="200"/>
      <c r="G138" s="271"/>
      <c r="H138" s="201"/>
      <c r="I138" s="201"/>
      <c r="J138" s="201"/>
      <c r="M138" s="273"/>
      <c r="N138" s="273"/>
      <c r="O138" s="270"/>
      <c r="P138" s="270"/>
    </row>
    <row r="139" spans="1:18" ht="21" x14ac:dyDescent="0.6">
      <c r="B139" s="270"/>
      <c r="D139" s="202"/>
      <c r="E139" s="203"/>
      <c r="F139" s="200"/>
      <c r="G139" s="271"/>
      <c r="H139" s="201"/>
      <c r="I139" s="201"/>
      <c r="J139" s="201"/>
      <c r="M139" s="603" t="s">
        <v>319</v>
      </c>
      <c r="N139" s="603"/>
      <c r="O139" s="270"/>
      <c r="P139" s="270"/>
    </row>
    <row r="140" spans="1:18" x14ac:dyDescent="0.6">
      <c r="B140" s="270"/>
      <c r="F140" s="270"/>
      <c r="M140" s="604" t="s">
        <v>30</v>
      </c>
      <c r="N140" s="604"/>
      <c r="O140" s="270"/>
      <c r="P140" s="270"/>
    </row>
    <row r="144" spans="1:18" x14ac:dyDescent="0.6">
      <c r="B144" s="276"/>
      <c r="F144" s="276"/>
      <c r="N144" s="276"/>
      <c r="O144" s="276"/>
      <c r="P144" s="276"/>
    </row>
    <row r="145" spans="1:22" x14ac:dyDescent="0.6">
      <c r="B145" s="276"/>
      <c r="F145" s="276"/>
      <c r="N145" s="276"/>
      <c r="O145" s="276"/>
      <c r="P145" s="276"/>
    </row>
    <row r="146" spans="1:22" x14ac:dyDescent="0.6">
      <c r="B146" s="276"/>
      <c r="F146" s="276"/>
      <c r="N146" s="276"/>
      <c r="O146" s="276"/>
      <c r="P146" s="276"/>
    </row>
    <row r="147" spans="1:22" x14ac:dyDescent="0.6">
      <c r="B147" s="276"/>
      <c r="F147" s="276"/>
      <c r="N147" s="276"/>
      <c r="O147" s="276"/>
      <c r="P147" s="276"/>
    </row>
    <row r="148" spans="1:22" x14ac:dyDescent="0.6">
      <c r="B148" s="276"/>
      <c r="F148" s="276"/>
      <c r="N148" s="276"/>
      <c r="O148" s="276"/>
      <c r="P148" s="276"/>
    </row>
    <row r="149" spans="1:22" x14ac:dyDescent="0.6">
      <c r="B149" s="276"/>
      <c r="F149" s="276"/>
      <c r="N149" s="276"/>
      <c r="O149" s="276"/>
      <c r="P149" s="276"/>
    </row>
    <row r="150" spans="1:22" x14ac:dyDescent="0.6">
      <c r="B150" s="276"/>
      <c r="F150" s="276"/>
      <c r="N150" s="276"/>
      <c r="O150" s="276"/>
      <c r="P150" s="276"/>
    </row>
    <row r="151" spans="1:22" x14ac:dyDescent="0.6">
      <c r="B151" s="276"/>
      <c r="F151" s="276"/>
      <c r="N151" s="276"/>
      <c r="O151" s="276"/>
      <c r="P151" s="276"/>
    </row>
    <row r="152" spans="1:22" x14ac:dyDescent="0.6">
      <c r="B152" s="276"/>
      <c r="F152" s="276"/>
      <c r="N152" s="276"/>
      <c r="O152" s="276"/>
      <c r="P152" s="276"/>
    </row>
    <row r="153" spans="1:22" x14ac:dyDescent="0.6">
      <c r="B153" s="276"/>
      <c r="F153" s="276"/>
      <c r="N153" s="276"/>
      <c r="O153" s="276"/>
      <c r="P153" s="276"/>
    </row>
    <row r="154" spans="1:22" x14ac:dyDescent="0.6">
      <c r="B154" s="276"/>
      <c r="F154" s="276"/>
      <c r="N154" s="276"/>
      <c r="O154" s="276"/>
      <c r="P154" s="276"/>
    </row>
    <row r="156" spans="1:22" x14ac:dyDescent="0.6">
      <c r="B156" s="598" t="s">
        <v>320</v>
      </c>
      <c r="C156" s="598"/>
      <c r="D156" s="598"/>
      <c r="E156" s="598"/>
      <c r="F156" s="598"/>
      <c r="G156" s="598"/>
      <c r="H156" s="598"/>
      <c r="I156" s="598"/>
      <c r="J156" s="598"/>
      <c r="K156" s="598"/>
      <c r="L156" s="598"/>
      <c r="M156" s="598"/>
      <c r="N156" s="598"/>
      <c r="O156" s="598"/>
      <c r="P156" s="598"/>
      <c r="Q156" s="598"/>
      <c r="R156" s="277"/>
    </row>
    <row r="157" spans="1:22" x14ac:dyDescent="0.6">
      <c r="B157" s="599" t="s">
        <v>207</v>
      </c>
      <c r="C157" s="599"/>
      <c r="D157" s="599"/>
      <c r="E157" s="599"/>
      <c r="F157" s="599"/>
      <c r="G157" s="599"/>
      <c r="H157" s="599"/>
      <c r="I157" s="599"/>
      <c r="J157" s="599"/>
      <c r="K157" s="599"/>
      <c r="L157" s="599"/>
      <c r="M157" s="599"/>
      <c r="N157" s="599"/>
      <c r="O157" s="599"/>
      <c r="P157" s="599"/>
      <c r="Q157" s="599"/>
      <c r="R157" s="9"/>
    </row>
    <row r="158" spans="1:22" ht="59.4" x14ac:dyDescent="0.6">
      <c r="A158" s="17" t="s">
        <v>28</v>
      </c>
      <c r="B158" s="3" t="s">
        <v>17</v>
      </c>
      <c r="C158" s="4" t="s">
        <v>19</v>
      </c>
      <c r="D158" s="5" t="s">
        <v>18</v>
      </c>
      <c r="E158" s="14" t="s">
        <v>29</v>
      </c>
      <c r="F158" s="6" t="s">
        <v>16</v>
      </c>
      <c r="G158" s="6" t="s">
        <v>23</v>
      </c>
      <c r="H158" s="7" t="s">
        <v>0</v>
      </c>
      <c r="I158" s="95" t="s">
        <v>209</v>
      </c>
      <c r="J158" s="95" t="s">
        <v>39</v>
      </c>
      <c r="K158" s="4" t="s">
        <v>313</v>
      </c>
      <c r="L158" s="2" t="s">
        <v>9</v>
      </c>
      <c r="M158" s="2" t="s">
        <v>10</v>
      </c>
      <c r="N158" s="3" t="s">
        <v>6</v>
      </c>
      <c r="O158" s="3" t="s">
        <v>5</v>
      </c>
      <c r="P158" s="3" t="s">
        <v>4</v>
      </c>
      <c r="Q158" s="8" t="s">
        <v>3</v>
      </c>
      <c r="R158" s="191"/>
      <c r="S158" s="169" t="s">
        <v>315</v>
      </c>
      <c r="T158" s="194" t="s">
        <v>9</v>
      </c>
      <c r="U158" s="195" t="s">
        <v>209</v>
      </c>
      <c r="V158" s="169"/>
    </row>
    <row r="159" spans="1:22" ht="21" x14ac:dyDescent="0.6">
      <c r="A159" s="215">
        <v>1</v>
      </c>
      <c r="B159" s="292" t="s">
        <v>95</v>
      </c>
      <c r="C159" s="220" t="s">
        <v>127</v>
      </c>
      <c r="D159" s="293" t="s">
        <v>378</v>
      </c>
      <c r="E159" s="263">
        <v>3900100095581</v>
      </c>
      <c r="F159" s="220" t="s">
        <v>346</v>
      </c>
      <c r="G159" s="249" t="s">
        <v>206</v>
      </c>
      <c r="H159" s="250">
        <v>300000</v>
      </c>
      <c r="I159" s="250">
        <f t="shared" ref="I159:I165" si="19">+H159*10%</f>
        <v>30000</v>
      </c>
      <c r="J159" s="250">
        <f>+H159-I159</f>
        <v>270000</v>
      </c>
      <c r="K159" s="298">
        <f t="shared" ref="K159:K165" si="20">+J159*40%</f>
        <v>108000</v>
      </c>
      <c r="L159" s="299">
        <f t="shared" ref="L159:L165" si="21">+K159*0.01</f>
        <v>1080</v>
      </c>
      <c r="M159" s="299">
        <f>+K159-L159</f>
        <v>106920</v>
      </c>
      <c r="N159" s="174" t="s">
        <v>95</v>
      </c>
      <c r="O159" s="179" t="s">
        <v>41</v>
      </c>
      <c r="P159" s="179" t="s">
        <v>32</v>
      </c>
      <c r="Q159" s="180">
        <v>4122319942</v>
      </c>
      <c r="R159" s="192"/>
      <c r="S159" s="169"/>
      <c r="T159" s="169"/>
      <c r="U159" s="196"/>
      <c r="V159" s="9"/>
    </row>
    <row r="160" spans="1:22" ht="21" x14ac:dyDescent="0.6">
      <c r="A160" s="216">
        <v>2</v>
      </c>
      <c r="B160" s="211" t="s">
        <v>96</v>
      </c>
      <c r="C160" s="221" t="s">
        <v>128</v>
      </c>
      <c r="D160" s="294" t="s">
        <v>378</v>
      </c>
      <c r="E160" s="254">
        <v>3102100364344</v>
      </c>
      <c r="F160" s="221" t="s">
        <v>362</v>
      </c>
      <c r="G160" s="255" t="s">
        <v>206</v>
      </c>
      <c r="H160" s="256">
        <v>252400</v>
      </c>
      <c r="I160" s="256">
        <f t="shared" si="19"/>
        <v>25240</v>
      </c>
      <c r="J160" s="256">
        <f t="shared" ref="J160:J165" si="22">+H160-I160</f>
        <v>227160</v>
      </c>
      <c r="K160" s="130">
        <f t="shared" si="20"/>
        <v>90864</v>
      </c>
      <c r="L160" s="131">
        <f t="shared" si="21"/>
        <v>908.64</v>
      </c>
      <c r="M160" s="131">
        <f t="shared" ref="M160:M165" si="23">+K160-L160</f>
        <v>89955.36</v>
      </c>
      <c r="N160" s="181" t="s">
        <v>96</v>
      </c>
      <c r="O160" s="188" t="s">
        <v>41</v>
      </c>
      <c r="P160" s="188" t="s">
        <v>204</v>
      </c>
      <c r="Q160" s="189">
        <v>2172534055</v>
      </c>
      <c r="R160" s="192"/>
      <c r="S160" s="169"/>
      <c r="T160" s="169"/>
      <c r="U160" s="196"/>
      <c r="V160" s="9"/>
    </row>
    <row r="161" spans="1:22" ht="40.200000000000003" customHeight="1" x14ac:dyDescent="0.6">
      <c r="A161" s="216">
        <v>3</v>
      </c>
      <c r="B161" s="187" t="s">
        <v>81</v>
      </c>
      <c r="C161" s="221" t="s">
        <v>129</v>
      </c>
      <c r="D161" s="294" t="s">
        <v>378</v>
      </c>
      <c r="E161" s="254">
        <v>3239900099772</v>
      </c>
      <c r="F161" s="221" t="s">
        <v>372</v>
      </c>
      <c r="G161" s="255" t="s">
        <v>206</v>
      </c>
      <c r="H161" s="256">
        <v>250000</v>
      </c>
      <c r="I161" s="256">
        <f t="shared" si="19"/>
        <v>25000</v>
      </c>
      <c r="J161" s="256">
        <f t="shared" si="22"/>
        <v>225000</v>
      </c>
      <c r="K161" s="130">
        <f t="shared" si="20"/>
        <v>90000</v>
      </c>
      <c r="L161" s="131">
        <f t="shared" si="21"/>
        <v>900</v>
      </c>
      <c r="M161" s="131">
        <f t="shared" si="23"/>
        <v>89100</v>
      </c>
      <c r="N161" s="190" t="s">
        <v>81</v>
      </c>
      <c r="O161" s="188" t="s">
        <v>41</v>
      </c>
      <c r="P161" s="188" t="s">
        <v>32</v>
      </c>
      <c r="Q161" s="189">
        <v>4122343397</v>
      </c>
      <c r="R161" s="192"/>
      <c r="S161" s="169"/>
      <c r="V161" s="1"/>
    </row>
    <row r="162" spans="1:22" ht="35.4" customHeight="1" x14ac:dyDescent="0.6">
      <c r="A162" s="216">
        <v>4</v>
      </c>
      <c r="B162" s="187" t="s">
        <v>97</v>
      </c>
      <c r="C162" s="221" t="s">
        <v>130</v>
      </c>
      <c r="D162" s="294" t="s">
        <v>378</v>
      </c>
      <c r="E162" s="254">
        <v>1330400133755</v>
      </c>
      <c r="F162" s="221" t="s">
        <v>347</v>
      </c>
      <c r="G162" s="255" t="s">
        <v>206</v>
      </c>
      <c r="H162" s="256">
        <v>250000</v>
      </c>
      <c r="I162" s="256">
        <f t="shared" si="19"/>
        <v>25000</v>
      </c>
      <c r="J162" s="256">
        <f t="shared" si="22"/>
        <v>225000</v>
      </c>
      <c r="K162" s="130">
        <f t="shared" si="20"/>
        <v>90000</v>
      </c>
      <c r="L162" s="131">
        <f t="shared" si="21"/>
        <v>900</v>
      </c>
      <c r="M162" s="131">
        <f t="shared" si="23"/>
        <v>89100</v>
      </c>
      <c r="N162" s="181" t="s">
        <v>203</v>
      </c>
      <c r="O162" s="188" t="s">
        <v>41</v>
      </c>
      <c r="P162" s="188" t="s">
        <v>32</v>
      </c>
      <c r="Q162" s="189">
        <v>4122319363</v>
      </c>
      <c r="R162" s="192"/>
      <c r="S162" s="169"/>
      <c r="T162" s="169" t="s">
        <v>374</v>
      </c>
      <c r="U162" s="196"/>
      <c r="V162" s="9"/>
    </row>
    <row r="163" spans="1:22" ht="38.4" customHeight="1" x14ac:dyDescent="0.6">
      <c r="A163" s="216">
        <v>5</v>
      </c>
      <c r="B163" s="187" t="s">
        <v>98</v>
      </c>
      <c r="C163" s="221" t="s">
        <v>131</v>
      </c>
      <c r="D163" s="294" t="s">
        <v>378</v>
      </c>
      <c r="E163" s="254">
        <v>3350500172295</v>
      </c>
      <c r="F163" s="221" t="s">
        <v>363</v>
      </c>
      <c r="G163" s="255" t="s">
        <v>206</v>
      </c>
      <c r="H163" s="256">
        <v>150000</v>
      </c>
      <c r="I163" s="256">
        <f t="shared" si="19"/>
        <v>15000</v>
      </c>
      <c r="J163" s="256">
        <f t="shared" si="22"/>
        <v>135000</v>
      </c>
      <c r="K163" s="130">
        <f t="shared" si="20"/>
        <v>54000</v>
      </c>
      <c r="L163" s="131">
        <f t="shared" si="21"/>
        <v>540</v>
      </c>
      <c r="M163" s="131">
        <f t="shared" si="23"/>
        <v>53460</v>
      </c>
      <c r="N163" s="217" t="s">
        <v>98</v>
      </c>
      <c r="O163" s="188" t="s">
        <v>41</v>
      </c>
      <c r="P163" s="188" t="s">
        <v>32</v>
      </c>
      <c r="Q163" s="210">
        <v>4122343660</v>
      </c>
      <c r="R163" s="192"/>
      <c r="S163" s="169"/>
      <c r="T163" s="169"/>
      <c r="U163" s="196"/>
      <c r="V163" s="9"/>
    </row>
    <row r="164" spans="1:22" ht="40.799999999999997" customHeight="1" x14ac:dyDescent="0.6">
      <c r="A164" s="216">
        <v>6</v>
      </c>
      <c r="B164" s="187" t="s">
        <v>99</v>
      </c>
      <c r="C164" s="221" t="s">
        <v>132</v>
      </c>
      <c r="D164" s="294" t="s">
        <v>378</v>
      </c>
      <c r="E164" s="254">
        <v>3330200003811</v>
      </c>
      <c r="F164" s="221" t="s">
        <v>364</v>
      </c>
      <c r="G164" s="255" t="s">
        <v>206</v>
      </c>
      <c r="H164" s="256">
        <v>150000</v>
      </c>
      <c r="I164" s="256">
        <f t="shared" si="19"/>
        <v>15000</v>
      </c>
      <c r="J164" s="256">
        <f t="shared" si="22"/>
        <v>135000</v>
      </c>
      <c r="K164" s="130">
        <f t="shared" si="20"/>
        <v>54000</v>
      </c>
      <c r="L164" s="131">
        <f t="shared" si="21"/>
        <v>540</v>
      </c>
      <c r="M164" s="131">
        <f t="shared" si="23"/>
        <v>53460</v>
      </c>
      <c r="N164" s="296" t="s">
        <v>99</v>
      </c>
      <c r="O164" s="188" t="s">
        <v>41</v>
      </c>
      <c r="P164" s="186" t="s">
        <v>32</v>
      </c>
      <c r="Q164" s="210">
        <v>4122324223</v>
      </c>
      <c r="R164" s="193"/>
      <c r="S164" s="169"/>
      <c r="T164" s="169"/>
      <c r="U164" s="196"/>
      <c r="V164" s="9"/>
    </row>
    <row r="165" spans="1:22" ht="21" x14ac:dyDescent="0.6">
      <c r="A165" s="216">
        <v>7</v>
      </c>
      <c r="B165" s="211" t="s">
        <v>82</v>
      </c>
      <c r="C165" s="221" t="s">
        <v>133</v>
      </c>
      <c r="D165" s="294" t="s">
        <v>378</v>
      </c>
      <c r="E165" s="254">
        <v>3321000259805</v>
      </c>
      <c r="F165" s="221" t="s">
        <v>348</v>
      </c>
      <c r="G165" s="255" t="s">
        <v>206</v>
      </c>
      <c r="H165" s="256">
        <v>348000</v>
      </c>
      <c r="I165" s="256">
        <f t="shared" si="19"/>
        <v>34800</v>
      </c>
      <c r="J165" s="256">
        <f t="shared" si="22"/>
        <v>313200</v>
      </c>
      <c r="K165" s="130">
        <f t="shared" si="20"/>
        <v>125280</v>
      </c>
      <c r="L165" s="131">
        <f t="shared" si="21"/>
        <v>1252.8</v>
      </c>
      <c r="M165" s="131">
        <f t="shared" si="23"/>
        <v>124027.2</v>
      </c>
      <c r="N165" s="181" t="s">
        <v>82</v>
      </c>
      <c r="O165" s="188" t="s">
        <v>41</v>
      </c>
      <c r="P165" s="188" t="s">
        <v>83</v>
      </c>
      <c r="Q165" s="189">
        <v>3892418645</v>
      </c>
      <c r="R165" s="193"/>
      <c r="S165" s="169"/>
      <c r="T165" s="169"/>
      <c r="U165" s="196"/>
      <c r="V165" s="9"/>
    </row>
    <row r="166" spans="1:22" ht="19.95" customHeight="1" x14ac:dyDescent="0.6">
      <c r="A166" s="216"/>
      <c r="B166" s="295"/>
      <c r="C166" s="295"/>
      <c r="D166" s="295"/>
      <c r="E166" s="295"/>
      <c r="F166" s="295"/>
      <c r="G166" s="295"/>
      <c r="H166" s="295"/>
      <c r="I166" s="295"/>
      <c r="J166" s="295"/>
      <c r="K166" s="285"/>
      <c r="L166" s="286"/>
      <c r="M166" s="286"/>
      <c r="N166" s="239"/>
      <c r="O166" s="207"/>
      <c r="P166" s="208"/>
      <c r="Q166" s="209"/>
      <c r="R166" s="193"/>
      <c r="S166" s="169"/>
      <c r="T166" s="169"/>
      <c r="U166" s="196"/>
      <c r="V166" s="9"/>
    </row>
    <row r="167" spans="1:22" ht="19.95" customHeight="1" x14ac:dyDescent="0.6">
      <c r="A167" s="216"/>
      <c r="B167" s="295"/>
      <c r="C167" s="295"/>
      <c r="D167" s="295"/>
      <c r="E167" s="295"/>
      <c r="F167" s="295"/>
      <c r="G167" s="295"/>
      <c r="H167" s="295"/>
      <c r="I167" s="295"/>
      <c r="J167" s="295"/>
      <c r="K167" s="285"/>
      <c r="L167" s="286"/>
      <c r="M167" s="286"/>
      <c r="N167" s="239"/>
      <c r="O167" s="207"/>
      <c r="P167" s="208"/>
      <c r="Q167" s="209"/>
      <c r="R167" s="193"/>
      <c r="S167" s="1"/>
      <c r="V167" s="1"/>
    </row>
    <row r="168" spans="1:22" ht="19.95" customHeight="1" x14ac:dyDescent="0.6">
      <c r="A168" s="216"/>
      <c r="B168" s="295"/>
      <c r="C168" s="295"/>
      <c r="D168" s="295"/>
      <c r="E168" s="295"/>
      <c r="F168" s="295"/>
      <c r="G168" s="295"/>
      <c r="H168" s="295"/>
      <c r="I168" s="295"/>
      <c r="J168" s="295"/>
      <c r="K168" s="285"/>
      <c r="L168" s="286"/>
      <c r="M168" s="286"/>
      <c r="N168" s="239"/>
      <c r="O168" s="207"/>
      <c r="P168" s="208"/>
      <c r="Q168" s="209"/>
      <c r="R168" s="193"/>
      <c r="S168" s="169"/>
      <c r="T168" s="102"/>
      <c r="U168" s="103"/>
      <c r="V168" s="169"/>
    </row>
    <row r="169" spans="1:22" ht="19.95" customHeight="1" x14ac:dyDescent="0.6">
      <c r="A169" s="275"/>
      <c r="B169" s="295"/>
      <c r="C169" s="295"/>
      <c r="D169" s="295"/>
      <c r="E169" s="295"/>
      <c r="F169" s="295"/>
      <c r="G169" s="295"/>
      <c r="H169" s="295"/>
      <c r="I169" s="295"/>
      <c r="J169" s="295"/>
      <c r="K169" s="285"/>
      <c r="L169" s="286"/>
      <c r="M169" s="286"/>
      <c r="N169" s="239"/>
      <c r="O169" s="207"/>
      <c r="P169" s="208"/>
      <c r="Q169" s="209"/>
      <c r="R169" s="193"/>
      <c r="S169" s="169"/>
      <c r="T169" s="102"/>
      <c r="U169" s="103"/>
      <c r="V169" s="169"/>
    </row>
    <row r="170" spans="1:22" ht="20.399999999999999" thickBot="1" x14ac:dyDescent="0.65">
      <c r="A170" s="173"/>
      <c r="B170" s="105"/>
      <c r="C170" s="26"/>
      <c r="D170" s="25"/>
      <c r="E170" s="605" t="s">
        <v>208</v>
      </c>
      <c r="F170" s="606"/>
      <c r="G170" s="97"/>
      <c r="H170" s="288">
        <f t="shared" ref="H170:M170" si="24">SUM(H159:H169)</f>
        <v>1700400</v>
      </c>
      <c r="I170" s="289">
        <f t="shared" si="24"/>
        <v>170040</v>
      </c>
      <c r="J170" s="288">
        <f t="shared" si="24"/>
        <v>1530360</v>
      </c>
      <c r="K170" s="290">
        <f t="shared" si="24"/>
        <v>612144</v>
      </c>
      <c r="L170" s="291">
        <f t="shared" si="24"/>
        <v>6121.44</v>
      </c>
      <c r="M170" s="291">
        <f t="shared" si="24"/>
        <v>606022.55999999994</v>
      </c>
      <c r="N170" s="104"/>
      <c r="O170" s="99"/>
      <c r="P170" s="100"/>
      <c r="Q170" s="101"/>
      <c r="R170" s="193"/>
      <c r="S170" s="106">
        <f>SUM(S159:S169)</f>
        <v>0</v>
      </c>
      <c r="T170" s="106">
        <f>SUM(T159:T169)</f>
        <v>0</v>
      </c>
      <c r="U170" s="9"/>
      <c r="V170" s="169"/>
    </row>
    <row r="171" spans="1:22" ht="20.399999999999999" thickTop="1" x14ac:dyDescent="0.6">
      <c r="B171" s="276"/>
      <c r="F171" s="276"/>
      <c r="K171" s="12"/>
      <c r="N171" s="276"/>
      <c r="O171" s="276"/>
      <c r="P171" s="276"/>
    </row>
    <row r="172" spans="1:22" ht="21.6" x14ac:dyDescent="0.6">
      <c r="B172" s="276"/>
      <c r="C172" s="199"/>
      <c r="D172" s="594" t="s">
        <v>389</v>
      </c>
      <c r="E172" s="594"/>
      <c r="F172" s="594"/>
      <c r="G172" s="594"/>
      <c r="H172" s="594"/>
      <c r="I172" s="594"/>
      <c r="J172" s="214">
        <f>+I170+K170</f>
        <v>782184</v>
      </c>
      <c r="K172" s="595" t="s">
        <v>391</v>
      </c>
      <c r="L172" s="595"/>
      <c r="M172" s="595"/>
      <c r="N172" s="595"/>
      <c r="O172" s="276"/>
      <c r="P172" s="276"/>
      <c r="T172" s="1" t="s">
        <v>314</v>
      </c>
    </row>
    <row r="173" spans="1:22" ht="21" x14ac:dyDescent="0.6">
      <c r="B173" s="276"/>
      <c r="D173" s="200"/>
      <c r="E173" s="596" t="s">
        <v>316</v>
      </c>
      <c r="F173" s="596"/>
      <c r="G173" s="596"/>
      <c r="H173" s="596"/>
      <c r="I173" s="11">
        <f>I170</f>
        <v>170040</v>
      </c>
      <c r="J173" s="201"/>
      <c r="L173" s="276"/>
      <c r="M173" s="276"/>
      <c r="N173" s="276"/>
      <c r="O173" s="276"/>
      <c r="P173" s="276"/>
      <c r="S173" s="170"/>
      <c r="T173" s="276"/>
      <c r="U173" s="276"/>
      <c r="V173" s="170"/>
    </row>
    <row r="174" spans="1:22" ht="21" x14ac:dyDescent="0.6">
      <c r="B174" s="276"/>
      <c r="D174" s="202"/>
      <c r="E174" s="597" t="s">
        <v>318</v>
      </c>
      <c r="F174" s="597"/>
      <c r="G174" s="597"/>
      <c r="H174" s="597"/>
      <c r="I174" s="11">
        <f>K170</f>
        <v>612144</v>
      </c>
      <c r="J174" s="201"/>
      <c r="L174" s="276"/>
      <c r="M174" s="276"/>
      <c r="N174" s="276"/>
      <c r="O174" s="276"/>
      <c r="P174" s="276"/>
      <c r="S174" s="170"/>
      <c r="T174" s="276"/>
      <c r="U174" s="276"/>
      <c r="V174" s="170"/>
    </row>
    <row r="175" spans="1:22" ht="21" x14ac:dyDescent="0.6">
      <c r="B175" s="276"/>
      <c r="D175" s="202"/>
      <c r="E175" s="203"/>
      <c r="F175" s="200"/>
      <c r="G175" s="278"/>
      <c r="H175" s="201"/>
      <c r="I175" s="201"/>
      <c r="J175" s="201"/>
      <c r="N175" s="276"/>
      <c r="O175" s="276"/>
      <c r="P175" s="276"/>
    </row>
    <row r="176" spans="1:22" ht="21" x14ac:dyDescent="0.6">
      <c r="B176" s="276"/>
      <c r="D176" s="202"/>
      <c r="E176" s="203"/>
      <c r="F176" s="200"/>
      <c r="G176" s="278"/>
      <c r="H176" s="201"/>
      <c r="I176" s="201"/>
      <c r="J176" s="201"/>
      <c r="N176" s="276"/>
      <c r="O176" s="276"/>
      <c r="P176" s="276"/>
    </row>
    <row r="177" spans="1:22" x14ac:dyDescent="0.6">
      <c r="B177" s="276"/>
      <c r="F177" s="276"/>
      <c r="M177" s="602"/>
      <c r="N177" s="602"/>
      <c r="O177" s="276"/>
      <c r="P177" s="276"/>
    </row>
    <row r="178" spans="1:22" x14ac:dyDescent="0.6">
      <c r="B178" s="276"/>
      <c r="F178" s="276"/>
      <c r="J178" s="11" t="s">
        <v>314</v>
      </c>
      <c r="M178" s="603" t="s">
        <v>319</v>
      </c>
      <c r="N178" s="603"/>
      <c r="O178" s="276"/>
      <c r="P178" s="276"/>
    </row>
    <row r="179" spans="1:22" x14ac:dyDescent="0.6">
      <c r="B179" s="276"/>
      <c r="F179" s="276"/>
      <c r="M179" s="604" t="s">
        <v>30</v>
      </c>
      <c r="N179" s="604"/>
      <c r="O179" s="276"/>
      <c r="P179" s="276"/>
    </row>
    <row r="180" spans="1:22" x14ac:dyDescent="0.6">
      <c r="B180" s="276"/>
      <c r="F180" s="276"/>
      <c r="N180" s="276"/>
      <c r="O180" s="276"/>
      <c r="P180" s="276"/>
    </row>
    <row r="184" spans="1:22" x14ac:dyDescent="0.6">
      <c r="B184" s="276"/>
      <c r="F184" s="276"/>
      <c r="N184" s="276"/>
      <c r="O184" s="276"/>
      <c r="P184" s="276"/>
    </row>
    <row r="185" spans="1:22" x14ac:dyDescent="0.6">
      <c r="B185" s="276"/>
      <c r="F185" s="276"/>
      <c r="N185" s="276"/>
      <c r="O185" s="276"/>
      <c r="P185" s="276"/>
    </row>
    <row r="186" spans="1:22" x14ac:dyDescent="0.6">
      <c r="B186" s="276"/>
      <c r="F186" s="276"/>
      <c r="N186" s="276"/>
      <c r="O186" s="276"/>
      <c r="P186" s="276"/>
    </row>
    <row r="187" spans="1:22" x14ac:dyDescent="0.6">
      <c r="B187" s="276"/>
      <c r="F187" s="276"/>
      <c r="N187" s="276"/>
      <c r="O187" s="276"/>
      <c r="P187" s="276"/>
    </row>
    <row r="188" spans="1:22" x14ac:dyDescent="0.6">
      <c r="B188" s="598" t="s">
        <v>320</v>
      </c>
      <c r="C188" s="598"/>
      <c r="D188" s="598"/>
      <c r="E188" s="598"/>
      <c r="F188" s="598"/>
      <c r="G188" s="598"/>
      <c r="H188" s="598"/>
      <c r="I188" s="598"/>
      <c r="J188" s="598"/>
      <c r="K188" s="598"/>
      <c r="L188" s="598"/>
      <c r="M188" s="598"/>
      <c r="N188" s="598"/>
      <c r="O188" s="598"/>
      <c r="P188" s="598"/>
      <c r="Q188" s="598"/>
      <c r="R188" s="277"/>
    </row>
    <row r="189" spans="1:22" x14ac:dyDescent="0.6">
      <c r="B189" s="599" t="s">
        <v>207</v>
      </c>
      <c r="C189" s="599"/>
      <c r="D189" s="599"/>
      <c r="E189" s="599"/>
      <c r="F189" s="599"/>
      <c r="G189" s="599"/>
      <c r="H189" s="599"/>
      <c r="I189" s="599"/>
      <c r="J189" s="599"/>
      <c r="K189" s="599"/>
      <c r="L189" s="599"/>
      <c r="M189" s="599"/>
      <c r="N189" s="599"/>
      <c r="O189" s="599"/>
      <c r="P189" s="599"/>
      <c r="Q189" s="599"/>
      <c r="R189" s="9"/>
    </row>
    <row r="190" spans="1:22" ht="59.4" x14ac:dyDescent="0.6">
      <c r="A190" s="17" t="s">
        <v>28</v>
      </c>
      <c r="B190" s="3" t="s">
        <v>17</v>
      </c>
      <c r="C190" s="4" t="s">
        <v>19</v>
      </c>
      <c r="D190" s="5" t="s">
        <v>18</v>
      </c>
      <c r="E190" s="14" t="s">
        <v>29</v>
      </c>
      <c r="F190" s="6" t="s">
        <v>16</v>
      </c>
      <c r="G190" s="6" t="s">
        <v>23</v>
      </c>
      <c r="H190" s="7" t="s">
        <v>0</v>
      </c>
      <c r="I190" s="95" t="s">
        <v>209</v>
      </c>
      <c r="J190" s="95" t="s">
        <v>39</v>
      </c>
      <c r="K190" s="4" t="s">
        <v>313</v>
      </c>
      <c r="L190" s="2" t="s">
        <v>9</v>
      </c>
      <c r="M190" s="2" t="s">
        <v>10</v>
      </c>
      <c r="N190" s="3" t="s">
        <v>6</v>
      </c>
      <c r="O190" s="3" t="s">
        <v>5</v>
      </c>
      <c r="P190" s="3" t="s">
        <v>4</v>
      </c>
      <c r="Q190" s="8" t="s">
        <v>3</v>
      </c>
      <c r="R190" s="191"/>
      <c r="S190" s="169" t="s">
        <v>315</v>
      </c>
      <c r="T190" s="194" t="s">
        <v>9</v>
      </c>
      <c r="U190" s="195" t="s">
        <v>209</v>
      </c>
    </row>
    <row r="191" spans="1:22" ht="21" x14ac:dyDescent="0.6">
      <c r="A191" s="215">
        <v>1</v>
      </c>
      <c r="B191" s="174" t="s">
        <v>107</v>
      </c>
      <c r="C191" s="175" t="s">
        <v>144</v>
      </c>
      <c r="D191" s="245" t="s">
        <v>376</v>
      </c>
      <c r="E191" s="177">
        <v>3440800700750</v>
      </c>
      <c r="F191" s="175" t="s">
        <v>367</v>
      </c>
      <c r="G191" s="246" t="s">
        <v>206</v>
      </c>
      <c r="H191" s="223">
        <v>204000</v>
      </c>
      <c r="I191" s="223">
        <f t="shared" ref="I191:I198" si="25">+H191*10%</f>
        <v>20400</v>
      </c>
      <c r="J191" s="223">
        <f t="shared" ref="J191:J198" si="26">+H191-I191</f>
        <v>183600</v>
      </c>
      <c r="K191" s="125">
        <f>+J191*40%</f>
        <v>73440</v>
      </c>
      <c r="L191" s="126">
        <f t="shared" ref="L191:L198" si="27">+K191*0.01</f>
        <v>734.4</v>
      </c>
      <c r="M191" s="126">
        <f t="shared" ref="M191:M198" si="28">+K191-L191</f>
        <v>72705.600000000006</v>
      </c>
      <c r="N191" s="174" t="s">
        <v>107</v>
      </c>
      <c r="O191" s="179" t="s">
        <v>41</v>
      </c>
      <c r="P191" s="179" t="s">
        <v>55</v>
      </c>
      <c r="Q191" s="180">
        <v>3902573405</v>
      </c>
      <c r="R191" s="192"/>
      <c r="S191" s="169"/>
      <c r="T191" s="169"/>
      <c r="U191" s="196"/>
    </row>
    <row r="192" spans="1:22" ht="21" x14ac:dyDescent="0.6">
      <c r="A192" s="216">
        <v>2</v>
      </c>
      <c r="B192" s="181" t="s">
        <v>79</v>
      </c>
      <c r="C192" s="182" t="s">
        <v>145</v>
      </c>
      <c r="D192" s="226" t="s">
        <v>376</v>
      </c>
      <c r="E192" s="184">
        <v>3420700059831</v>
      </c>
      <c r="F192" s="182" t="s">
        <v>368</v>
      </c>
      <c r="G192" s="185" t="s">
        <v>206</v>
      </c>
      <c r="H192" s="186">
        <v>265000</v>
      </c>
      <c r="I192" s="186">
        <f t="shared" si="25"/>
        <v>26500</v>
      </c>
      <c r="J192" s="186">
        <f t="shared" si="26"/>
        <v>238500</v>
      </c>
      <c r="K192" s="130">
        <f t="shared" ref="K192:K198" si="29">+J192*40%</f>
        <v>95400</v>
      </c>
      <c r="L192" s="131">
        <f t="shared" si="27"/>
        <v>954</v>
      </c>
      <c r="M192" s="131">
        <f t="shared" si="28"/>
        <v>94446</v>
      </c>
      <c r="N192" s="181" t="s">
        <v>79</v>
      </c>
      <c r="O192" s="188" t="s">
        <v>41</v>
      </c>
      <c r="P192" s="188" t="s">
        <v>50</v>
      </c>
      <c r="Q192" s="189">
        <v>4642221362</v>
      </c>
      <c r="R192" s="192"/>
      <c r="S192" s="1"/>
      <c r="V192" s="1"/>
    </row>
    <row r="193" spans="1:22" ht="21" x14ac:dyDescent="0.6">
      <c r="A193" s="216">
        <v>3</v>
      </c>
      <c r="B193" s="181" t="s">
        <v>56</v>
      </c>
      <c r="C193" s="182" t="s">
        <v>146</v>
      </c>
      <c r="D193" s="226" t="s">
        <v>376</v>
      </c>
      <c r="E193" s="184">
        <v>3601200341570</v>
      </c>
      <c r="F193" s="182" t="s">
        <v>369</v>
      </c>
      <c r="G193" s="185" t="s">
        <v>206</v>
      </c>
      <c r="H193" s="186">
        <v>375000</v>
      </c>
      <c r="I193" s="186">
        <f t="shared" si="25"/>
        <v>37500</v>
      </c>
      <c r="J193" s="186">
        <f t="shared" si="26"/>
        <v>337500</v>
      </c>
      <c r="K193" s="130">
        <f t="shared" si="29"/>
        <v>135000</v>
      </c>
      <c r="L193" s="131">
        <f t="shared" si="27"/>
        <v>1350</v>
      </c>
      <c r="M193" s="131">
        <f t="shared" si="28"/>
        <v>133650</v>
      </c>
      <c r="N193" s="181" t="s">
        <v>56</v>
      </c>
      <c r="O193" s="188" t="s">
        <v>41</v>
      </c>
      <c r="P193" s="188" t="s">
        <v>213</v>
      </c>
      <c r="Q193" s="189">
        <v>4642245783</v>
      </c>
      <c r="R193" s="192"/>
      <c r="S193" s="1"/>
      <c r="V193" s="1"/>
    </row>
    <row r="194" spans="1:22" ht="42" x14ac:dyDescent="0.6">
      <c r="A194" s="216">
        <v>4</v>
      </c>
      <c r="B194" s="190" t="s">
        <v>385</v>
      </c>
      <c r="C194" s="182" t="s">
        <v>147</v>
      </c>
      <c r="D194" s="226" t="s">
        <v>376</v>
      </c>
      <c r="E194" s="184">
        <v>3250200663251</v>
      </c>
      <c r="F194" s="182" t="s">
        <v>360</v>
      </c>
      <c r="G194" s="185" t="s">
        <v>206</v>
      </c>
      <c r="H194" s="186">
        <v>375000</v>
      </c>
      <c r="I194" s="186">
        <f t="shared" si="25"/>
        <v>37500</v>
      </c>
      <c r="J194" s="186">
        <f t="shared" si="26"/>
        <v>337500</v>
      </c>
      <c r="K194" s="130">
        <f t="shared" si="29"/>
        <v>135000</v>
      </c>
      <c r="L194" s="131">
        <f t="shared" si="27"/>
        <v>1350</v>
      </c>
      <c r="M194" s="131">
        <f t="shared" si="28"/>
        <v>133650</v>
      </c>
      <c r="N194" s="190" t="s">
        <v>52</v>
      </c>
      <c r="O194" s="188" t="s">
        <v>41</v>
      </c>
      <c r="P194" s="188" t="s">
        <v>53</v>
      </c>
      <c r="Q194" s="189">
        <v>6402022716</v>
      </c>
      <c r="R194" s="192"/>
      <c r="S194" s="1"/>
      <c r="V194" s="1"/>
    </row>
    <row r="195" spans="1:22" ht="36.6" customHeight="1" x14ac:dyDescent="0.6">
      <c r="A195" s="216">
        <v>5</v>
      </c>
      <c r="B195" s="190" t="s">
        <v>108</v>
      </c>
      <c r="C195" s="182" t="s">
        <v>148</v>
      </c>
      <c r="D195" s="226" t="s">
        <v>376</v>
      </c>
      <c r="E195" s="184">
        <v>3341700241941</v>
      </c>
      <c r="F195" s="182" t="s">
        <v>354</v>
      </c>
      <c r="G195" s="185" t="s">
        <v>206</v>
      </c>
      <c r="H195" s="186">
        <v>375000</v>
      </c>
      <c r="I195" s="186">
        <f t="shared" si="25"/>
        <v>37500</v>
      </c>
      <c r="J195" s="186">
        <f t="shared" si="26"/>
        <v>337500</v>
      </c>
      <c r="K195" s="130">
        <f t="shared" si="29"/>
        <v>135000</v>
      </c>
      <c r="L195" s="131">
        <f t="shared" si="27"/>
        <v>1350</v>
      </c>
      <c r="M195" s="131">
        <f t="shared" si="28"/>
        <v>133650</v>
      </c>
      <c r="N195" s="181" t="s">
        <v>217</v>
      </c>
      <c r="O195" s="188" t="s">
        <v>41</v>
      </c>
      <c r="P195" s="181" t="s">
        <v>11</v>
      </c>
      <c r="Q195" s="189">
        <v>3352762508</v>
      </c>
      <c r="R195" s="192"/>
      <c r="S195" s="1"/>
      <c r="V195" s="1"/>
    </row>
    <row r="196" spans="1:22" ht="21" x14ac:dyDescent="0.6">
      <c r="A196" s="216">
        <v>6</v>
      </c>
      <c r="B196" s="181" t="s">
        <v>54</v>
      </c>
      <c r="C196" s="182" t="s">
        <v>149</v>
      </c>
      <c r="D196" s="226" t="s">
        <v>376</v>
      </c>
      <c r="E196" s="184">
        <v>3102001937460</v>
      </c>
      <c r="F196" s="182" t="s">
        <v>349</v>
      </c>
      <c r="G196" s="185" t="s">
        <v>206</v>
      </c>
      <c r="H196" s="186">
        <v>300000</v>
      </c>
      <c r="I196" s="186">
        <f t="shared" si="25"/>
        <v>30000</v>
      </c>
      <c r="J196" s="186">
        <f t="shared" si="26"/>
        <v>270000</v>
      </c>
      <c r="K196" s="130">
        <f t="shared" si="29"/>
        <v>108000</v>
      </c>
      <c r="L196" s="131">
        <f t="shared" si="27"/>
        <v>1080</v>
      </c>
      <c r="M196" s="131">
        <f t="shared" si="28"/>
        <v>106920</v>
      </c>
      <c r="N196" s="186" t="s">
        <v>54</v>
      </c>
      <c r="O196" s="188" t="s">
        <v>41</v>
      </c>
      <c r="P196" s="186" t="s">
        <v>11</v>
      </c>
      <c r="Q196" s="210">
        <v>3352656569</v>
      </c>
      <c r="R196" s="193"/>
      <c r="S196" s="1"/>
      <c r="V196" s="1"/>
    </row>
    <row r="197" spans="1:22" ht="21" x14ac:dyDescent="0.6">
      <c r="A197" s="216">
        <v>7</v>
      </c>
      <c r="B197" s="181" t="s">
        <v>80</v>
      </c>
      <c r="C197" s="182" t="s">
        <v>175</v>
      </c>
      <c r="D197" s="226" t="s">
        <v>376</v>
      </c>
      <c r="E197" s="184">
        <v>3360500121275</v>
      </c>
      <c r="F197" s="182" t="s">
        <v>357</v>
      </c>
      <c r="G197" s="185" t="s">
        <v>206</v>
      </c>
      <c r="H197" s="186">
        <v>424000</v>
      </c>
      <c r="I197" s="186">
        <f t="shared" si="25"/>
        <v>42400</v>
      </c>
      <c r="J197" s="186">
        <f t="shared" si="26"/>
        <v>381600</v>
      </c>
      <c r="K197" s="130">
        <f t="shared" si="29"/>
        <v>152640</v>
      </c>
      <c r="L197" s="131">
        <f t="shared" si="27"/>
        <v>1526.4</v>
      </c>
      <c r="M197" s="131">
        <f t="shared" si="28"/>
        <v>151113.60000000001</v>
      </c>
      <c r="N197" s="181" t="s">
        <v>80</v>
      </c>
      <c r="O197" s="188" t="s">
        <v>41</v>
      </c>
      <c r="P197" s="188" t="s">
        <v>229</v>
      </c>
      <c r="Q197" s="189">
        <v>6302252421</v>
      </c>
      <c r="R197" s="193"/>
      <c r="S197" s="1"/>
      <c r="V197" s="1"/>
    </row>
    <row r="198" spans="1:22" ht="21" x14ac:dyDescent="0.6">
      <c r="A198" s="216">
        <v>8</v>
      </c>
      <c r="B198" s="181" t="s">
        <v>122</v>
      </c>
      <c r="C198" s="182" t="s">
        <v>176</v>
      </c>
      <c r="D198" s="226" t="s">
        <v>376</v>
      </c>
      <c r="E198" s="184">
        <v>3310101594978</v>
      </c>
      <c r="F198" s="182" t="s">
        <v>356</v>
      </c>
      <c r="G198" s="185" t="s">
        <v>206</v>
      </c>
      <c r="H198" s="186">
        <v>150000</v>
      </c>
      <c r="I198" s="186">
        <f t="shared" si="25"/>
        <v>15000</v>
      </c>
      <c r="J198" s="186">
        <f t="shared" si="26"/>
        <v>135000</v>
      </c>
      <c r="K198" s="130">
        <f t="shared" si="29"/>
        <v>54000</v>
      </c>
      <c r="L198" s="131">
        <f t="shared" si="27"/>
        <v>540</v>
      </c>
      <c r="M198" s="131">
        <f t="shared" si="28"/>
        <v>53460</v>
      </c>
      <c r="N198" s="181" t="s">
        <v>122</v>
      </c>
      <c r="O198" s="188" t="s">
        <v>41</v>
      </c>
      <c r="P198" s="188" t="s">
        <v>50</v>
      </c>
      <c r="Q198" s="189">
        <v>4642372496</v>
      </c>
      <c r="R198" s="193"/>
      <c r="S198" s="1"/>
      <c r="V198" s="1"/>
    </row>
    <row r="199" spans="1:22" ht="19.95" customHeight="1" x14ac:dyDescent="0.6">
      <c r="A199" s="216"/>
      <c r="B199" s="190"/>
      <c r="C199" s="182"/>
      <c r="D199" s="183"/>
      <c r="E199" s="184"/>
      <c r="F199" s="182"/>
      <c r="G199" s="185"/>
      <c r="H199" s="186"/>
      <c r="I199" s="186"/>
      <c r="J199" s="186"/>
      <c r="K199" s="130"/>
      <c r="L199" s="131"/>
      <c r="M199" s="131"/>
      <c r="N199" s="181"/>
      <c r="O199" s="188"/>
      <c r="P199" s="188"/>
      <c r="Q199" s="189"/>
      <c r="R199" s="193"/>
      <c r="S199" s="1"/>
      <c r="V199" s="1"/>
    </row>
    <row r="200" spans="1:22" ht="19.95" customHeight="1" x14ac:dyDescent="0.6">
      <c r="A200" s="216"/>
      <c r="B200" s="190"/>
      <c r="C200" s="182"/>
      <c r="D200" s="183"/>
      <c r="E200" s="184"/>
      <c r="F200" s="182"/>
      <c r="G200" s="185"/>
      <c r="H200" s="186"/>
      <c r="I200" s="186"/>
      <c r="J200" s="186"/>
      <c r="K200" s="130"/>
      <c r="L200" s="131"/>
      <c r="M200" s="131"/>
      <c r="N200" s="181"/>
      <c r="O200" s="188"/>
      <c r="P200" s="188"/>
      <c r="Q200" s="189"/>
      <c r="R200" s="193"/>
      <c r="S200" s="1"/>
      <c r="V200" s="1"/>
    </row>
    <row r="201" spans="1:22" ht="19.95" customHeight="1" x14ac:dyDescent="0.6">
      <c r="A201" s="216"/>
      <c r="B201" s="190"/>
      <c r="C201" s="182"/>
      <c r="D201" s="183"/>
      <c r="E201" s="184"/>
      <c r="F201" s="182"/>
      <c r="G201" s="185"/>
      <c r="H201" s="186"/>
      <c r="I201" s="186"/>
      <c r="J201" s="186"/>
      <c r="K201" s="130"/>
      <c r="L201" s="131"/>
      <c r="M201" s="131"/>
      <c r="N201" s="181"/>
      <c r="O201" s="188"/>
      <c r="P201" s="188"/>
      <c r="Q201" s="189"/>
      <c r="R201" s="1"/>
      <c r="S201" s="1"/>
      <c r="V201" s="1"/>
    </row>
    <row r="202" spans="1:22" ht="20.399999999999999" thickBot="1" x14ac:dyDescent="0.65">
      <c r="A202" s="173"/>
      <c r="B202" s="105"/>
      <c r="C202" s="26"/>
      <c r="D202" s="25"/>
      <c r="E202" s="605" t="s">
        <v>208</v>
      </c>
      <c r="F202" s="606"/>
      <c r="G202" s="97"/>
      <c r="H202" s="288">
        <f t="shared" ref="H202:M202" si="30">SUM(H191:H201)</f>
        <v>2468000</v>
      </c>
      <c r="I202" s="289">
        <f t="shared" si="30"/>
        <v>246800</v>
      </c>
      <c r="J202" s="288">
        <f t="shared" si="30"/>
        <v>2221200</v>
      </c>
      <c r="K202" s="290">
        <f t="shared" si="30"/>
        <v>888480</v>
      </c>
      <c r="L202" s="291">
        <f t="shared" si="30"/>
        <v>8884.7999999999993</v>
      </c>
      <c r="M202" s="291">
        <f t="shared" si="30"/>
        <v>879595.2</v>
      </c>
      <c r="N202" s="104"/>
      <c r="O202" s="99"/>
      <c r="P202" s="100"/>
      <c r="Q202" s="101"/>
      <c r="R202" s="193"/>
      <c r="S202" s="1"/>
      <c r="V202" s="1"/>
    </row>
    <row r="203" spans="1:22" ht="20.399999999999999" thickTop="1" x14ac:dyDescent="0.6">
      <c r="B203" s="276"/>
      <c r="F203" s="276"/>
      <c r="K203" s="12"/>
      <c r="N203" s="276"/>
      <c r="O203" s="276"/>
      <c r="P203" s="276"/>
      <c r="S203" s="1"/>
      <c r="V203" s="1"/>
    </row>
    <row r="204" spans="1:22" ht="21.6" x14ac:dyDescent="0.6">
      <c r="B204" s="276"/>
      <c r="C204" s="199"/>
      <c r="D204" s="594" t="s">
        <v>317</v>
      </c>
      <c r="E204" s="594"/>
      <c r="F204" s="594"/>
      <c r="G204" s="594"/>
      <c r="H204" s="594"/>
      <c r="I204" s="594"/>
      <c r="J204" s="214">
        <f>+I202+K202</f>
        <v>1135280</v>
      </c>
      <c r="K204" s="595" t="s">
        <v>387</v>
      </c>
      <c r="L204" s="595"/>
      <c r="M204" s="595"/>
      <c r="N204" s="595"/>
      <c r="O204" s="276"/>
      <c r="P204" s="276"/>
      <c r="T204" s="1" t="s">
        <v>314</v>
      </c>
    </row>
    <row r="205" spans="1:22" ht="21" x14ac:dyDescent="0.6">
      <c r="B205" s="276"/>
      <c r="D205" s="200"/>
      <c r="E205" s="596" t="s">
        <v>316</v>
      </c>
      <c r="F205" s="596"/>
      <c r="G205" s="596"/>
      <c r="H205" s="596"/>
      <c r="I205" s="11">
        <f>I202</f>
        <v>246800</v>
      </c>
      <c r="J205" s="201"/>
      <c r="L205" s="276"/>
      <c r="M205" s="276"/>
      <c r="N205" s="276"/>
      <c r="O205" s="276"/>
      <c r="P205" s="276"/>
      <c r="S205" s="170"/>
      <c r="T205" s="276"/>
      <c r="U205" s="276"/>
    </row>
    <row r="206" spans="1:22" ht="21" x14ac:dyDescent="0.6">
      <c r="B206" s="276"/>
      <c r="D206" s="202"/>
      <c r="E206" s="597" t="s">
        <v>318</v>
      </c>
      <c r="F206" s="597"/>
      <c r="G206" s="597"/>
      <c r="H206" s="597"/>
      <c r="I206" s="11">
        <f>K202</f>
        <v>888480</v>
      </c>
      <c r="J206" s="201"/>
      <c r="L206" s="276"/>
      <c r="M206" s="276"/>
      <c r="N206" s="276"/>
      <c r="O206" s="276"/>
      <c r="P206" s="276"/>
      <c r="S206" s="170"/>
      <c r="T206" s="276"/>
      <c r="U206" s="276"/>
    </row>
    <row r="207" spans="1:22" ht="21" x14ac:dyDescent="0.6">
      <c r="B207" s="276"/>
      <c r="D207" s="202"/>
      <c r="E207" s="203"/>
      <c r="F207" s="200"/>
      <c r="G207" s="278"/>
      <c r="H207" s="201"/>
      <c r="I207" s="201"/>
      <c r="J207" s="201"/>
      <c r="N207" s="276"/>
      <c r="O207" s="276"/>
      <c r="P207" s="276"/>
    </row>
    <row r="208" spans="1:22" ht="21" x14ac:dyDescent="0.6">
      <c r="B208" s="276"/>
      <c r="D208" s="202"/>
      <c r="E208" s="203"/>
      <c r="F208" s="200"/>
      <c r="G208" s="278"/>
      <c r="H208" s="201"/>
      <c r="I208" s="201"/>
      <c r="J208" s="201"/>
      <c r="N208" s="276"/>
      <c r="O208" s="276"/>
      <c r="P208" s="276"/>
    </row>
    <row r="209" spans="1:21" ht="21" x14ac:dyDescent="0.6">
      <c r="B209" s="276"/>
      <c r="D209" s="202"/>
      <c r="E209" s="203"/>
      <c r="F209" s="200"/>
      <c r="G209" s="278"/>
      <c r="H209" s="201"/>
      <c r="I209" s="201"/>
      <c r="J209" s="201"/>
      <c r="N209" s="276"/>
      <c r="O209" s="276"/>
      <c r="P209" s="276"/>
    </row>
    <row r="210" spans="1:21" x14ac:dyDescent="0.6">
      <c r="B210" s="276"/>
      <c r="F210" s="276"/>
      <c r="M210" s="602"/>
      <c r="N210" s="602"/>
      <c r="O210" s="276"/>
      <c r="P210" s="276"/>
    </row>
    <row r="211" spans="1:21" x14ac:dyDescent="0.6">
      <c r="B211" s="276"/>
      <c r="F211" s="276"/>
      <c r="J211" s="11" t="s">
        <v>314</v>
      </c>
      <c r="M211" s="603" t="s">
        <v>319</v>
      </c>
      <c r="N211" s="603"/>
      <c r="O211" s="276"/>
      <c r="P211" s="276"/>
    </row>
    <row r="212" spans="1:21" x14ac:dyDescent="0.6">
      <c r="B212" s="276"/>
      <c r="F212" s="276"/>
      <c r="M212" s="604" t="s">
        <v>30</v>
      </c>
      <c r="N212" s="604"/>
      <c r="O212" s="276"/>
      <c r="P212" s="276"/>
    </row>
    <row r="214" spans="1:21" x14ac:dyDescent="0.6">
      <c r="B214" s="1"/>
      <c r="D214" s="1"/>
      <c r="E214" s="1"/>
      <c r="F214" s="1"/>
      <c r="G214" s="1"/>
      <c r="H214" s="1"/>
      <c r="I214" s="1"/>
      <c r="J214" s="1"/>
    </row>
    <row r="215" spans="1:21" x14ac:dyDescent="0.6">
      <c r="B215" s="1"/>
      <c r="D215" s="1"/>
      <c r="E215" s="1"/>
      <c r="F215" s="1"/>
      <c r="G215" s="1"/>
      <c r="H215" s="1"/>
      <c r="I215" s="1"/>
      <c r="J215" s="1"/>
    </row>
    <row r="218" spans="1:21" x14ac:dyDescent="0.6">
      <c r="B218" s="276"/>
      <c r="F218" s="276"/>
      <c r="N218" s="276"/>
      <c r="O218" s="276"/>
      <c r="P218" s="276"/>
    </row>
    <row r="219" spans="1:21" x14ac:dyDescent="0.6">
      <c r="B219" s="276"/>
      <c r="F219" s="276"/>
      <c r="N219" s="276"/>
      <c r="O219" s="276"/>
      <c r="P219" s="276"/>
    </row>
    <row r="221" spans="1:21" x14ac:dyDescent="0.6">
      <c r="B221" s="598" t="s">
        <v>320</v>
      </c>
      <c r="C221" s="598"/>
      <c r="D221" s="598"/>
      <c r="E221" s="598"/>
      <c r="F221" s="598"/>
      <c r="G221" s="598"/>
      <c r="H221" s="598"/>
      <c r="I221" s="598"/>
      <c r="J221" s="598"/>
      <c r="K221" s="598"/>
      <c r="L221" s="598"/>
      <c r="M221" s="598"/>
      <c r="N221" s="598"/>
      <c r="O221" s="598"/>
      <c r="P221" s="598"/>
      <c r="Q221" s="598"/>
      <c r="R221" s="277"/>
    </row>
    <row r="222" spans="1:21" x14ac:dyDescent="0.6">
      <c r="B222" s="599" t="s">
        <v>207</v>
      </c>
      <c r="C222" s="599"/>
      <c r="D222" s="599"/>
      <c r="E222" s="599"/>
      <c r="F222" s="599"/>
      <c r="G222" s="599"/>
      <c r="H222" s="599"/>
      <c r="I222" s="599"/>
      <c r="J222" s="599"/>
      <c r="K222" s="599"/>
      <c r="L222" s="599"/>
      <c r="M222" s="599"/>
      <c r="N222" s="599"/>
      <c r="O222" s="599"/>
      <c r="P222" s="599"/>
      <c r="Q222" s="599"/>
      <c r="R222" s="9"/>
    </row>
    <row r="223" spans="1:21" ht="59.4" x14ac:dyDescent="0.6">
      <c r="A223" s="17" t="s">
        <v>28</v>
      </c>
      <c r="B223" s="3" t="s">
        <v>17</v>
      </c>
      <c r="C223" s="4" t="s">
        <v>19</v>
      </c>
      <c r="D223" s="5" t="s">
        <v>18</v>
      </c>
      <c r="E223" s="14" t="s">
        <v>29</v>
      </c>
      <c r="F223" s="6" t="s">
        <v>16</v>
      </c>
      <c r="G223" s="6" t="s">
        <v>23</v>
      </c>
      <c r="H223" s="7" t="s">
        <v>0</v>
      </c>
      <c r="I223" s="95" t="s">
        <v>209</v>
      </c>
      <c r="J223" s="95" t="s">
        <v>39</v>
      </c>
      <c r="K223" s="4" t="s">
        <v>313</v>
      </c>
      <c r="L223" s="2" t="s">
        <v>9</v>
      </c>
      <c r="M223" s="2" t="s">
        <v>10</v>
      </c>
      <c r="N223" s="3" t="s">
        <v>6</v>
      </c>
      <c r="O223" s="3" t="s">
        <v>5</v>
      </c>
      <c r="P223" s="3" t="s">
        <v>4</v>
      </c>
      <c r="Q223" s="8" t="s">
        <v>3</v>
      </c>
      <c r="R223" s="191"/>
      <c r="S223" s="169" t="s">
        <v>315</v>
      </c>
      <c r="T223" s="194" t="s">
        <v>9</v>
      </c>
      <c r="U223" s="195" t="s">
        <v>209</v>
      </c>
    </row>
    <row r="224" spans="1:21" ht="42" x14ac:dyDescent="0.6">
      <c r="A224" s="215">
        <v>1</v>
      </c>
      <c r="B224" s="266" t="s">
        <v>104</v>
      </c>
      <c r="C224" s="175" t="s">
        <v>141</v>
      </c>
      <c r="D224" s="245" t="s">
        <v>381</v>
      </c>
      <c r="E224" s="177">
        <v>3342100093667</v>
      </c>
      <c r="F224" s="175" t="s">
        <v>352</v>
      </c>
      <c r="G224" s="246" t="s">
        <v>206</v>
      </c>
      <c r="H224" s="223">
        <v>330500</v>
      </c>
      <c r="I224" s="223">
        <f t="shared" ref="I224:I230" si="31">+H224*10%</f>
        <v>33050</v>
      </c>
      <c r="J224" s="223">
        <f t="shared" ref="J224:J230" si="32">+H224-I224</f>
        <v>297450</v>
      </c>
      <c r="K224" s="125">
        <f>+J224*40%</f>
        <v>118980</v>
      </c>
      <c r="L224" s="126">
        <f>+K224*0.01</f>
        <v>1189.8</v>
      </c>
      <c r="M224" s="126">
        <f t="shared" ref="M224:M230" si="33">+K224-L224</f>
        <v>117790.2</v>
      </c>
      <c r="N224" s="297" t="s">
        <v>84</v>
      </c>
      <c r="O224" s="179" t="s">
        <v>41</v>
      </c>
      <c r="P224" s="179" t="s">
        <v>7</v>
      </c>
      <c r="Q224" s="180">
        <v>3052827692</v>
      </c>
      <c r="R224" s="192"/>
      <c r="S224" s="169"/>
      <c r="T224" s="169"/>
      <c r="U224" s="196"/>
    </row>
    <row r="225" spans="1:22" ht="21" x14ac:dyDescent="0.6">
      <c r="A225" s="216">
        <v>2</v>
      </c>
      <c r="B225" s="181" t="s">
        <v>105</v>
      </c>
      <c r="C225" s="182" t="s">
        <v>142</v>
      </c>
      <c r="D225" s="226" t="s">
        <v>381</v>
      </c>
      <c r="E225" s="184">
        <v>3499900076011</v>
      </c>
      <c r="F225" s="182" t="s">
        <v>366</v>
      </c>
      <c r="G225" s="185" t="s">
        <v>206</v>
      </c>
      <c r="H225" s="186">
        <v>340000</v>
      </c>
      <c r="I225" s="186">
        <f t="shared" si="31"/>
        <v>34000</v>
      </c>
      <c r="J225" s="186">
        <f t="shared" si="32"/>
        <v>306000</v>
      </c>
      <c r="K225" s="130">
        <f t="shared" ref="K225:K230" si="34">+J225*40%</f>
        <v>122400</v>
      </c>
      <c r="L225" s="131">
        <f t="shared" ref="L225:L230" si="35">+K225*0.01</f>
        <v>1224</v>
      </c>
      <c r="M225" s="131">
        <f t="shared" si="33"/>
        <v>121176</v>
      </c>
      <c r="N225" s="181" t="s">
        <v>105</v>
      </c>
      <c r="O225" s="188" t="s">
        <v>41</v>
      </c>
      <c r="P225" s="188" t="s">
        <v>7</v>
      </c>
      <c r="Q225" s="189">
        <v>3052489964</v>
      </c>
      <c r="R225" s="192"/>
      <c r="S225" s="169"/>
      <c r="T225" s="169"/>
      <c r="U225" s="196"/>
    </row>
    <row r="226" spans="1:22" ht="42" x14ac:dyDescent="0.6">
      <c r="A226" s="216">
        <v>3</v>
      </c>
      <c r="B226" s="190" t="s">
        <v>106</v>
      </c>
      <c r="C226" s="182" t="s">
        <v>143</v>
      </c>
      <c r="D226" s="226" t="s">
        <v>381</v>
      </c>
      <c r="E226" s="184">
        <v>3340100555189</v>
      </c>
      <c r="F226" s="182" t="s">
        <v>353</v>
      </c>
      <c r="G226" s="185" t="s">
        <v>206</v>
      </c>
      <c r="H226" s="186">
        <v>110000</v>
      </c>
      <c r="I226" s="186">
        <f t="shared" si="31"/>
        <v>11000</v>
      </c>
      <c r="J226" s="186">
        <f t="shared" si="32"/>
        <v>99000</v>
      </c>
      <c r="K226" s="130">
        <f t="shared" si="34"/>
        <v>39600</v>
      </c>
      <c r="L226" s="131">
        <f t="shared" si="35"/>
        <v>396</v>
      </c>
      <c r="M226" s="131">
        <f t="shared" si="33"/>
        <v>39204</v>
      </c>
      <c r="N226" s="190" t="s">
        <v>205</v>
      </c>
      <c r="O226" s="188" t="s">
        <v>41</v>
      </c>
      <c r="P226" s="188" t="s">
        <v>7</v>
      </c>
      <c r="Q226" s="189">
        <v>3052699364</v>
      </c>
      <c r="R226" s="192"/>
      <c r="S226" s="169"/>
      <c r="T226" s="169"/>
      <c r="U226" s="196"/>
    </row>
    <row r="227" spans="1:22" ht="42" x14ac:dyDescent="0.6">
      <c r="A227" s="216">
        <v>4</v>
      </c>
      <c r="B227" s="190" t="s">
        <v>383</v>
      </c>
      <c r="C227" s="182" t="s">
        <v>177</v>
      </c>
      <c r="D227" s="226" t="s">
        <v>381</v>
      </c>
      <c r="E227" s="184">
        <v>3349800040414</v>
      </c>
      <c r="F227" s="182" t="s">
        <v>355</v>
      </c>
      <c r="G227" s="185" t="s">
        <v>206</v>
      </c>
      <c r="H227" s="186">
        <v>328400</v>
      </c>
      <c r="I227" s="186">
        <f t="shared" si="31"/>
        <v>32840</v>
      </c>
      <c r="J227" s="186">
        <f t="shared" si="32"/>
        <v>295560</v>
      </c>
      <c r="K227" s="130">
        <f t="shared" si="34"/>
        <v>118224</v>
      </c>
      <c r="L227" s="131">
        <f t="shared" si="35"/>
        <v>1182.24</v>
      </c>
      <c r="M227" s="131">
        <f t="shared" si="33"/>
        <v>117041.76</v>
      </c>
      <c r="N227" s="190" t="s">
        <v>259</v>
      </c>
      <c r="O227" s="188" t="s">
        <v>41</v>
      </c>
      <c r="P227" s="188" t="s">
        <v>260</v>
      </c>
      <c r="Q227" s="189">
        <v>3152062455</v>
      </c>
      <c r="R227" s="192"/>
      <c r="S227" s="169"/>
      <c r="T227" s="169"/>
      <c r="U227" s="196"/>
    </row>
    <row r="228" spans="1:22" ht="21" x14ac:dyDescent="0.6">
      <c r="A228" s="216">
        <v>5</v>
      </c>
      <c r="B228" s="181" t="s">
        <v>117</v>
      </c>
      <c r="C228" s="182" t="s">
        <v>166</v>
      </c>
      <c r="D228" s="226" t="s">
        <v>382</v>
      </c>
      <c r="E228" s="184">
        <v>3310500366383</v>
      </c>
      <c r="F228" s="182" t="s">
        <v>359</v>
      </c>
      <c r="G228" s="185" t="s">
        <v>206</v>
      </c>
      <c r="H228" s="186">
        <v>450000</v>
      </c>
      <c r="I228" s="186">
        <f t="shared" si="31"/>
        <v>45000</v>
      </c>
      <c r="J228" s="186">
        <f t="shared" si="32"/>
        <v>405000</v>
      </c>
      <c r="K228" s="130">
        <f t="shared" si="34"/>
        <v>162000</v>
      </c>
      <c r="L228" s="131">
        <f t="shared" si="35"/>
        <v>1620</v>
      </c>
      <c r="M228" s="131">
        <f t="shared" si="33"/>
        <v>160380</v>
      </c>
      <c r="N228" s="181" t="s">
        <v>117</v>
      </c>
      <c r="O228" s="188" t="s">
        <v>41</v>
      </c>
      <c r="P228" s="188" t="s">
        <v>220</v>
      </c>
      <c r="Q228" s="189">
        <v>4262230347</v>
      </c>
      <c r="R228" s="192"/>
      <c r="S228" s="169"/>
      <c r="T228" s="169"/>
      <c r="U228" s="196"/>
    </row>
    <row r="229" spans="1:22" ht="42" x14ac:dyDescent="0.6">
      <c r="A229" s="216">
        <v>6</v>
      </c>
      <c r="B229" s="190" t="s">
        <v>384</v>
      </c>
      <c r="C229" s="182" t="s">
        <v>167</v>
      </c>
      <c r="D229" s="226" t="s">
        <v>382</v>
      </c>
      <c r="E229" s="184">
        <v>3100501655941</v>
      </c>
      <c r="F229" s="182" t="s">
        <v>370</v>
      </c>
      <c r="G229" s="185" t="s">
        <v>206</v>
      </c>
      <c r="H229" s="186">
        <v>152000</v>
      </c>
      <c r="I229" s="186">
        <f t="shared" si="31"/>
        <v>15200</v>
      </c>
      <c r="J229" s="186">
        <f t="shared" si="32"/>
        <v>136800</v>
      </c>
      <c r="K229" s="130">
        <f t="shared" si="34"/>
        <v>54720</v>
      </c>
      <c r="L229" s="131">
        <f t="shared" si="35"/>
        <v>547.20000000000005</v>
      </c>
      <c r="M229" s="131">
        <f t="shared" si="33"/>
        <v>54172.800000000003</v>
      </c>
      <c r="N229" s="235" t="s">
        <v>230</v>
      </c>
      <c r="O229" s="188" t="s">
        <v>41</v>
      </c>
      <c r="P229" s="188" t="s">
        <v>220</v>
      </c>
      <c r="Q229" s="189">
        <v>4262636485</v>
      </c>
      <c r="R229" s="193"/>
      <c r="S229" s="1"/>
      <c r="V229" s="1"/>
    </row>
    <row r="230" spans="1:22" ht="21" x14ac:dyDescent="0.6">
      <c r="A230" s="216">
        <v>7</v>
      </c>
      <c r="B230" s="181" t="s">
        <v>233</v>
      </c>
      <c r="C230" s="182" t="s">
        <v>171</v>
      </c>
      <c r="D230" s="226" t="s">
        <v>382</v>
      </c>
      <c r="E230" s="184">
        <v>3320101326213</v>
      </c>
      <c r="F230" s="182" t="s">
        <v>371</v>
      </c>
      <c r="G230" s="185" t="s">
        <v>206</v>
      </c>
      <c r="H230" s="186">
        <v>304700</v>
      </c>
      <c r="I230" s="186">
        <f t="shared" si="31"/>
        <v>30470</v>
      </c>
      <c r="J230" s="186">
        <f t="shared" si="32"/>
        <v>274230</v>
      </c>
      <c r="K230" s="130">
        <f t="shared" si="34"/>
        <v>109692</v>
      </c>
      <c r="L230" s="131">
        <f t="shared" si="35"/>
        <v>1096.92</v>
      </c>
      <c r="M230" s="131">
        <f t="shared" si="33"/>
        <v>108595.08</v>
      </c>
      <c r="N230" s="181" t="s">
        <v>231</v>
      </c>
      <c r="O230" s="188" t="s">
        <v>41</v>
      </c>
      <c r="P230" s="188" t="s">
        <v>232</v>
      </c>
      <c r="Q230" s="189">
        <v>4152526192</v>
      </c>
      <c r="R230" s="193"/>
      <c r="S230" s="1"/>
      <c r="V230" s="1"/>
    </row>
    <row r="231" spans="1:22" x14ac:dyDescent="0.6">
      <c r="A231" s="237"/>
      <c r="B231" s="295"/>
      <c r="C231" s="295"/>
      <c r="D231" s="295"/>
      <c r="E231" s="295"/>
      <c r="F231" s="295"/>
      <c r="G231" s="295"/>
      <c r="H231" s="295"/>
      <c r="I231" s="295"/>
      <c r="J231" s="295"/>
      <c r="K231" s="295"/>
      <c r="L231" s="295"/>
      <c r="M231" s="295"/>
      <c r="N231" s="206"/>
      <c r="O231" s="207"/>
      <c r="P231" s="208"/>
      <c r="Q231" s="209"/>
      <c r="R231" s="193"/>
      <c r="S231" s="169"/>
      <c r="T231" s="102"/>
      <c r="U231" s="103"/>
    </row>
    <row r="232" spans="1:22" x14ac:dyDescent="0.6">
      <c r="A232" s="128"/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287"/>
      <c r="O232" s="133"/>
      <c r="P232" s="134"/>
      <c r="Q232" s="135"/>
      <c r="R232" s="193"/>
      <c r="S232" s="169"/>
      <c r="T232" s="102"/>
      <c r="U232" s="103"/>
    </row>
    <row r="233" spans="1:22" x14ac:dyDescent="0.6">
      <c r="A233" s="128"/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287"/>
      <c r="O233" s="133"/>
      <c r="P233" s="134"/>
      <c r="Q233" s="135"/>
      <c r="R233" s="193"/>
      <c r="S233" s="169"/>
      <c r="T233" s="102"/>
      <c r="U233" s="103"/>
    </row>
    <row r="234" spans="1:22" ht="21" x14ac:dyDescent="0.6">
      <c r="A234" s="128"/>
      <c r="B234" s="181"/>
      <c r="C234" s="182"/>
      <c r="D234" s="226"/>
      <c r="E234" s="184"/>
      <c r="F234" s="182"/>
      <c r="G234" s="185"/>
      <c r="H234" s="186"/>
      <c r="I234" s="186"/>
      <c r="J234" s="186"/>
      <c r="K234" s="130"/>
      <c r="L234" s="131"/>
      <c r="M234" s="131"/>
      <c r="N234" s="287"/>
      <c r="O234" s="133"/>
      <c r="P234" s="134"/>
      <c r="Q234" s="135"/>
      <c r="R234" s="193"/>
      <c r="S234" s="169"/>
      <c r="T234" s="102"/>
      <c r="U234" s="103"/>
    </row>
    <row r="235" spans="1:22" x14ac:dyDescent="0.6">
      <c r="A235" s="173"/>
      <c r="B235" s="105"/>
      <c r="C235" s="26"/>
      <c r="D235" s="25"/>
      <c r="E235" s="96"/>
      <c r="F235" s="27"/>
      <c r="G235" s="97"/>
      <c r="H235" s="30"/>
      <c r="I235" s="30">
        <f>+H235*10%</f>
        <v>0</v>
      </c>
      <c r="J235" s="30">
        <f>+H235-I235</f>
        <v>0</v>
      </c>
      <c r="K235" s="285">
        <f>+J235*40%</f>
        <v>0</v>
      </c>
      <c r="L235" s="286">
        <f>+K235*0.01</f>
        <v>0</v>
      </c>
      <c r="M235" s="286">
        <f>+K235-L235</f>
        <v>0</v>
      </c>
      <c r="N235" s="104"/>
      <c r="O235" s="99"/>
      <c r="P235" s="100"/>
      <c r="Q235" s="101"/>
      <c r="R235" s="193"/>
      <c r="S235" s="169"/>
      <c r="T235" s="102"/>
      <c r="U235" s="103"/>
    </row>
    <row r="236" spans="1:22" ht="20.399999999999999" thickBot="1" x14ac:dyDescent="0.65">
      <c r="A236" s="17"/>
      <c r="B236" s="105"/>
      <c r="C236" s="26"/>
      <c r="D236" s="25"/>
      <c r="E236" s="600" t="s">
        <v>208</v>
      </c>
      <c r="F236" s="601"/>
      <c r="G236" s="97"/>
      <c r="H236" s="106">
        <f t="shared" ref="H236:M236" si="36">SUM(H224:H235)</f>
        <v>2015600</v>
      </c>
      <c r="I236" s="107">
        <f t="shared" si="36"/>
        <v>201560</v>
      </c>
      <c r="J236" s="106">
        <f t="shared" si="36"/>
        <v>1814040</v>
      </c>
      <c r="K236" s="108">
        <f t="shared" si="36"/>
        <v>725616</v>
      </c>
      <c r="L236" s="109">
        <f t="shared" si="36"/>
        <v>7256.16</v>
      </c>
      <c r="M236" s="109">
        <f t="shared" si="36"/>
        <v>718359.84</v>
      </c>
      <c r="N236" s="104"/>
      <c r="O236" s="99"/>
      <c r="P236" s="100"/>
      <c r="Q236" s="101"/>
      <c r="R236" s="193"/>
      <c r="S236" s="106">
        <f>SUM(S224:S235)</f>
        <v>0</v>
      </c>
      <c r="T236" s="106">
        <f>SUM(T224:T235)</f>
        <v>0</v>
      </c>
      <c r="U236" s="9"/>
    </row>
    <row r="237" spans="1:22" ht="20.399999999999999" thickTop="1" x14ac:dyDescent="0.6">
      <c r="B237" s="276"/>
      <c r="F237" s="276"/>
      <c r="K237" s="12"/>
      <c r="N237" s="276"/>
      <c r="O237" s="276"/>
      <c r="P237" s="276"/>
    </row>
    <row r="238" spans="1:22" ht="21.6" x14ac:dyDescent="0.6">
      <c r="B238" s="276"/>
      <c r="C238" s="199"/>
      <c r="D238" s="594" t="s">
        <v>389</v>
      </c>
      <c r="E238" s="594"/>
      <c r="F238" s="594"/>
      <c r="G238" s="594"/>
      <c r="H238" s="594"/>
      <c r="I238" s="594"/>
      <c r="J238" s="214">
        <f>+I236+K236</f>
        <v>927176</v>
      </c>
      <c r="K238" s="595" t="s">
        <v>388</v>
      </c>
      <c r="L238" s="595"/>
      <c r="M238" s="595"/>
      <c r="N238" s="595"/>
      <c r="O238" s="276"/>
      <c r="P238" s="276"/>
      <c r="T238" s="1" t="s">
        <v>314</v>
      </c>
    </row>
    <row r="239" spans="1:22" ht="21" x14ac:dyDescent="0.6">
      <c r="B239" s="276"/>
      <c r="D239" s="200"/>
      <c r="E239" s="596" t="s">
        <v>316</v>
      </c>
      <c r="F239" s="596"/>
      <c r="G239" s="596"/>
      <c r="H239" s="596"/>
      <c r="I239" s="11">
        <f>I236</f>
        <v>201560</v>
      </c>
      <c r="J239" s="201"/>
      <c r="L239" s="276"/>
      <c r="M239" s="276"/>
      <c r="N239" s="276"/>
      <c r="O239" s="276"/>
      <c r="P239" s="276"/>
      <c r="S239" s="170"/>
      <c r="T239" s="276"/>
      <c r="U239" s="276"/>
    </row>
    <row r="240" spans="1:22" ht="21" x14ac:dyDescent="0.6">
      <c r="B240" s="276"/>
      <c r="D240" s="202"/>
      <c r="E240" s="597" t="s">
        <v>318</v>
      </c>
      <c r="F240" s="597"/>
      <c r="G240" s="597"/>
      <c r="H240" s="597"/>
      <c r="I240" s="11">
        <f>K236</f>
        <v>725616</v>
      </c>
      <c r="J240" s="201"/>
      <c r="L240" s="276"/>
      <c r="M240" s="276"/>
      <c r="N240" s="276"/>
      <c r="O240" s="276"/>
      <c r="P240" s="276"/>
      <c r="S240" s="170"/>
      <c r="T240" s="276"/>
      <c r="U240" s="276"/>
    </row>
    <row r="241" spans="1:21" ht="21" x14ac:dyDescent="0.6">
      <c r="B241" s="276"/>
      <c r="D241" s="202"/>
      <c r="E241" s="203"/>
      <c r="F241" s="200"/>
      <c r="G241" s="278"/>
      <c r="H241" s="201"/>
      <c r="I241" s="201"/>
      <c r="J241" s="201"/>
      <c r="N241" s="276"/>
      <c r="O241" s="276"/>
      <c r="P241" s="276"/>
    </row>
    <row r="242" spans="1:21" ht="21" x14ac:dyDescent="0.6">
      <c r="B242" s="276"/>
      <c r="D242" s="202"/>
      <c r="E242" s="203"/>
      <c r="F242" s="200"/>
      <c r="G242" s="278"/>
      <c r="H242" s="201"/>
      <c r="I242" s="201"/>
      <c r="J242" s="201"/>
      <c r="N242" s="276"/>
      <c r="O242" s="276"/>
      <c r="P242" s="276"/>
    </row>
    <row r="243" spans="1:21" ht="21" x14ac:dyDescent="0.6">
      <c r="B243" s="276"/>
      <c r="D243" s="202"/>
      <c r="E243" s="203"/>
      <c r="F243" s="200"/>
      <c r="G243" s="278"/>
      <c r="H243" s="201"/>
      <c r="I243" s="201"/>
      <c r="J243" s="201"/>
      <c r="N243" s="276"/>
      <c r="O243" s="276"/>
      <c r="P243" s="276"/>
    </row>
    <row r="244" spans="1:21" x14ac:dyDescent="0.6">
      <c r="B244" s="276"/>
      <c r="F244" s="276"/>
      <c r="M244" s="602"/>
      <c r="N244" s="602"/>
      <c r="O244" s="276"/>
      <c r="P244" s="276"/>
    </row>
    <row r="245" spans="1:21" x14ac:dyDescent="0.6">
      <c r="B245" s="276"/>
      <c r="F245" s="276"/>
      <c r="H245" s="11" t="s">
        <v>374</v>
      </c>
      <c r="J245" s="11" t="s">
        <v>314</v>
      </c>
      <c r="M245" s="603" t="s">
        <v>319</v>
      </c>
      <c r="N245" s="603"/>
      <c r="O245" s="276"/>
      <c r="P245" s="276"/>
    </row>
    <row r="246" spans="1:21" x14ac:dyDescent="0.6">
      <c r="B246" s="276"/>
      <c r="F246" s="276"/>
      <c r="M246" s="604" t="s">
        <v>30</v>
      </c>
      <c r="N246" s="604"/>
      <c r="O246" s="276"/>
      <c r="P246" s="276"/>
    </row>
    <row r="251" spans="1:21" x14ac:dyDescent="0.6">
      <c r="B251" s="276"/>
      <c r="F251" s="276"/>
      <c r="N251" s="276"/>
      <c r="O251" s="276"/>
      <c r="P251" s="276"/>
    </row>
    <row r="252" spans="1:21" x14ac:dyDescent="0.6">
      <c r="B252" s="276"/>
      <c r="F252" s="276"/>
      <c r="N252" s="276"/>
      <c r="O252" s="276"/>
      <c r="P252" s="276"/>
    </row>
    <row r="253" spans="1:21" x14ac:dyDescent="0.6">
      <c r="B253" s="598" t="s">
        <v>320</v>
      </c>
      <c r="C253" s="598"/>
      <c r="D253" s="598"/>
      <c r="E253" s="598"/>
      <c r="F253" s="598"/>
      <c r="G253" s="598"/>
      <c r="H253" s="598"/>
      <c r="I253" s="598"/>
      <c r="J253" s="598"/>
      <c r="K253" s="598"/>
      <c r="L253" s="598"/>
      <c r="M253" s="598"/>
      <c r="N253" s="598"/>
      <c r="O253" s="598"/>
      <c r="P253" s="598"/>
      <c r="Q253" s="598"/>
      <c r="R253" s="277"/>
    </row>
    <row r="254" spans="1:21" x14ac:dyDescent="0.6">
      <c r="B254" s="599" t="s">
        <v>207</v>
      </c>
      <c r="C254" s="599"/>
      <c r="D254" s="599"/>
      <c r="E254" s="599"/>
      <c r="F254" s="599"/>
      <c r="G254" s="599"/>
      <c r="H254" s="599"/>
      <c r="I254" s="599"/>
      <c r="J254" s="599"/>
      <c r="K254" s="599"/>
      <c r="L254" s="599"/>
      <c r="M254" s="599"/>
      <c r="N254" s="599"/>
      <c r="O254" s="599"/>
      <c r="P254" s="599"/>
      <c r="Q254" s="599"/>
      <c r="R254" s="9"/>
    </row>
    <row r="255" spans="1:21" ht="59.4" x14ac:dyDescent="0.6">
      <c r="A255" s="17" t="s">
        <v>28</v>
      </c>
      <c r="B255" s="3" t="s">
        <v>17</v>
      </c>
      <c r="C255" s="4" t="s">
        <v>19</v>
      </c>
      <c r="D255" s="5" t="s">
        <v>18</v>
      </c>
      <c r="E255" s="14" t="s">
        <v>29</v>
      </c>
      <c r="F255" s="6" t="s">
        <v>16</v>
      </c>
      <c r="G255" s="6" t="s">
        <v>23</v>
      </c>
      <c r="H255" s="7" t="s">
        <v>0</v>
      </c>
      <c r="I255" s="95" t="s">
        <v>209</v>
      </c>
      <c r="J255" s="95" t="s">
        <v>39</v>
      </c>
      <c r="K255" s="4" t="s">
        <v>313</v>
      </c>
      <c r="L255" s="2" t="s">
        <v>9</v>
      </c>
      <c r="M255" s="2" t="s">
        <v>10</v>
      </c>
      <c r="N255" s="3" t="s">
        <v>6</v>
      </c>
      <c r="O255" s="3" t="s">
        <v>5</v>
      </c>
      <c r="P255" s="3" t="s">
        <v>4</v>
      </c>
      <c r="Q255" s="8" t="s">
        <v>3</v>
      </c>
      <c r="R255" s="191"/>
      <c r="S255" s="169" t="s">
        <v>315</v>
      </c>
      <c r="T255" s="194" t="s">
        <v>9</v>
      </c>
      <c r="U255" s="195" t="s">
        <v>209</v>
      </c>
    </row>
    <row r="256" spans="1:21" ht="63" x14ac:dyDescent="0.6">
      <c r="A256" s="215">
        <v>1</v>
      </c>
      <c r="B256" s="190" t="s">
        <v>102</v>
      </c>
      <c r="C256" s="182" t="s">
        <v>139</v>
      </c>
      <c r="D256" s="183" t="s">
        <v>380</v>
      </c>
      <c r="E256" s="184">
        <v>5240800020242</v>
      </c>
      <c r="F256" s="182" t="s">
        <v>350</v>
      </c>
      <c r="G256" s="185" t="s">
        <v>206</v>
      </c>
      <c r="H256" s="186">
        <v>150000</v>
      </c>
      <c r="I256" s="186">
        <f>+H256*10%</f>
        <v>15000</v>
      </c>
      <c r="J256" s="186">
        <f>+H256-I256</f>
        <v>135000</v>
      </c>
      <c r="K256" s="130">
        <f>+J256*40%</f>
        <v>54000</v>
      </c>
      <c r="L256" s="131">
        <f>+K256*0.01</f>
        <v>540</v>
      </c>
      <c r="M256" s="131">
        <f>+K256-L256</f>
        <v>53460</v>
      </c>
      <c r="N256" s="190" t="s">
        <v>228</v>
      </c>
      <c r="O256" s="188" t="s">
        <v>226</v>
      </c>
      <c r="P256" s="188" t="s">
        <v>227</v>
      </c>
      <c r="Q256" s="189">
        <v>3070687784</v>
      </c>
    </row>
    <row r="257" spans="1:18" x14ac:dyDescent="0.6">
      <c r="A257" s="237"/>
      <c r="B257" s="295"/>
      <c r="C257" s="295"/>
      <c r="D257" s="295"/>
      <c r="E257" s="295"/>
      <c r="F257" s="295"/>
      <c r="G257" s="295"/>
      <c r="H257" s="295"/>
      <c r="I257" s="295"/>
      <c r="J257" s="295"/>
      <c r="K257" s="295"/>
      <c r="L257" s="295"/>
      <c r="M257" s="295"/>
      <c r="N257" s="206"/>
      <c r="O257" s="207"/>
      <c r="P257" s="208"/>
      <c r="Q257" s="209"/>
      <c r="R257" s="193"/>
    </row>
    <row r="258" spans="1:18" x14ac:dyDescent="0.6">
      <c r="A258" s="128"/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287"/>
      <c r="O258" s="133"/>
      <c r="P258" s="134"/>
      <c r="Q258" s="135"/>
      <c r="R258" s="193"/>
    </row>
    <row r="259" spans="1:18" x14ac:dyDescent="0.6">
      <c r="A259" s="128"/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287"/>
      <c r="O259" s="133"/>
      <c r="P259" s="134"/>
      <c r="Q259" s="135"/>
      <c r="R259" s="193"/>
    </row>
    <row r="260" spans="1:18" ht="21" x14ac:dyDescent="0.6">
      <c r="A260" s="128"/>
      <c r="B260" s="181"/>
      <c r="C260" s="182"/>
      <c r="D260" s="226"/>
      <c r="E260" s="184"/>
      <c r="F260" s="182"/>
      <c r="G260" s="185"/>
      <c r="H260" s="186"/>
      <c r="I260" s="186"/>
      <c r="J260" s="186"/>
      <c r="K260" s="130"/>
      <c r="L260" s="131"/>
      <c r="M260" s="131"/>
      <c r="N260" s="287"/>
      <c r="O260" s="133"/>
      <c r="P260" s="134"/>
      <c r="Q260" s="135"/>
      <c r="R260" s="193"/>
    </row>
    <row r="261" spans="1:18" x14ac:dyDescent="0.6">
      <c r="A261" s="173"/>
      <c r="B261" s="105"/>
      <c r="C261" s="26"/>
      <c r="D261" s="25"/>
      <c r="E261" s="96"/>
      <c r="F261" s="27"/>
      <c r="G261" s="97"/>
      <c r="H261" s="30"/>
      <c r="I261" s="30">
        <f>+H261*10%</f>
        <v>0</v>
      </c>
      <c r="J261" s="30">
        <f>+H261-I261</f>
        <v>0</v>
      </c>
      <c r="K261" s="285">
        <f>+J261*40%</f>
        <v>0</v>
      </c>
      <c r="L261" s="286">
        <f>+K261*0.01</f>
        <v>0</v>
      </c>
      <c r="M261" s="286">
        <f>+K261-L261</f>
        <v>0</v>
      </c>
      <c r="N261" s="104"/>
      <c r="O261" s="99"/>
      <c r="P261" s="100"/>
      <c r="Q261" s="101"/>
      <c r="R261" s="193"/>
    </row>
    <row r="262" spans="1:18" ht="20.399999999999999" thickBot="1" x14ac:dyDescent="0.65">
      <c r="A262" s="17"/>
      <c r="B262" s="105"/>
      <c r="C262" s="26"/>
      <c r="D262" s="25"/>
      <c r="E262" s="600" t="s">
        <v>208</v>
      </c>
      <c r="F262" s="601"/>
      <c r="G262" s="97"/>
      <c r="H262" s="106">
        <f t="shared" ref="H262:M262" si="37">SUM(H256:H261)</f>
        <v>150000</v>
      </c>
      <c r="I262" s="107">
        <f t="shared" si="37"/>
        <v>15000</v>
      </c>
      <c r="J262" s="106">
        <f t="shared" si="37"/>
        <v>135000</v>
      </c>
      <c r="K262" s="108">
        <f t="shared" si="37"/>
        <v>54000</v>
      </c>
      <c r="L262" s="109">
        <f t="shared" si="37"/>
        <v>540</v>
      </c>
      <c r="M262" s="109">
        <f t="shared" si="37"/>
        <v>53460</v>
      </c>
      <c r="N262" s="104"/>
      <c r="O262" s="99"/>
      <c r="P262" s="100"/>
      <c r="Q262" s="101"/>
      <c r="R262" s="193"/>
    </row>
    <row r="263" spans="1:18" ht="20.399999999999999" thickTop="1" x14ac:dyDescent="0.6">
      <c r="B263" s="276"/>
      <c r="F263" s="276"/>
      <c r="K263" s="12"/>
      <c r="N263" s="276"/>
      <c r="O263" s="276"/>
      <c r="P263" s="276"/>
    </row>
    <row r="264" spans="1:18" ht="21.6" x14ac:dyDescent="0.6">
      <c r="B264" s="276"/>
      <c r="C264" s="199"/>
      <c r="D264" s="594" t="s">
        <v>390</v>
      </c>
      <c r="E264" s="594"/>
      <c r="F264" s="594"/>
      <c r="G264" s="594"/>
      <c r="H264" s="594"/>
      <c r="I264" s="594"/>
      <c r="J264" s="214">
        <f>+I262+K262</f>
        <v>69000</v>
      </c>
      <c r="K264" s="595" t="s">
        <v>386</v>
      </c>
      <c r="L264" s="595"/>
      <c r="M264" s="595"/>
      <c r="N264" s="595"/>
      <c r="O264" s="276"/>
      <c r="P264" s="276"/>
    </row>
    <row r="265" spans="1:18" ht="21" x14ac:dyDescent="0.6">
      <c r="B265" s="276"/>
      <c r="D265" s="200"/>
      <c r="E265" s="596" t="s">
        <v>316</v>
      </c>
      <c r="F265" s="596"/>
      <c r="G265" s="596"/>
      <c r="H265" s="596"/>
      <c r="I265" s="11">
        <f>I262</f>
        <v>15000</v>
      </c>
      <c r="J265" s="201"/>
      <c r="L265" s="276"/>
      <c r="M265" s="276"/>
      <c r="N265" s="276"/>
      <c r="O265" s="276"/>
      <c r="P265" s="276"/>
    </row>
    <row r="266" spans="1:18" ht="21" x14ac:dyDescent="0.6">
      <c r="B266" s="276"/>
      <c r="D266" s="202"/>
      <c r="E266" s="597" t="s">
        <v>318</v>
      </c>
      <c r="F266" s="597"/>
      <c r="G266" s="597"/>
      <c r="H266" s="597"/>
      <c r="I266" s="11">
        <f>K262</f>
        <v>54000</v>
      </c>
      <c r="J266" s="201"/>
      <c r="L266" s="276"/>
      <c r="M266" s="276"/>
      <c r="N266" s="276"/>
      <c r="O266" s="276"/>
      <c r="P266" s="276"/>
    </row>
    <row r="267" spans="1:18" ht="21" x14ac:dyDescent="0.6">
      <c r="B267" s="276"/>
      <c r="D267" s="202"/>
      <c r="E267" s="203"/>
      <c r="F267" s="200"/>
      <c r="G267" s="278"/>
      <c r="H267" s="201"/>
      <c r="I267" s="201"/>
      <c r="J267" s="201"/>
      <c r="N267" s="276"/>
      <c r="O267" s="276"/>
      <c r="P267" s="276"/>
    </row>
    <row r="274" spans="2:18" x14ac:dyDescent="0.6">
      <c r="B274" s="276"/>
      <c r="F274" s="276"/>
      <c r="N274" s="276"/>
      <c r="O274" s="276"/>
      <c r="P274" s="276"/>
    </row>
    <row r="275" spans="2:18" x14ac:dyDescent="0.6">
      <c r="B275" s="276"/>
      <c r="F275" s="276"/>
      <c r="N275" s="276"/>
      <c r="O275" s="276"/>
      <c r="P275" s="276"/>
    </row>
    <row r="276" spans="2:18" x14ac:dyDescent="0.6">
      <c r="B276" s="276"/>
      <c r="F276" s="276"/>
      <c r="N276" s="276"/>
      <c r="O276" s="276"/>
      <c r="P276" s="276"/>
    </row>
    <row r="277" spans="2:18" x14ac:dyDescent="0.6">
      <c r="B277" s="276"/>
      <c r="F277" s="276"/>
      <c r="N277" s="276"/>
      <c r="O277" s="276"/>
      <c r="P277" s="276"/>
    </row>
    <row r="278" spans="2:18" x14ac:dyDescent="0.6">
      <c r="B278" s="276"/>
      <c r="F278" s="276"/>
      <c r="N278" s="276"/>
      <c r="O278" s="276"/>
      <c r="P278" s="276"/>
    </row>
    <row r="279" spans="2:18" x14ac:dyDescent="0.6">
      <c r="B279" s="276"/>
      <c r="F279" s="276"/>
      <c r="N279" s="276"/>
      <c r="O279" s="276"/>
      <c r="P279" s="276"/>
    </row>
    <row r="280" spans="2:18" x14ac:dyDescent="0.6">
      <c r="B280" s="276"/>
      <c r="F280" s="276"/>
      <c r="N280" s="276"/>
      <c r="O280" s="276"/>
      <c r="P280" s="276"/>
    </row>
    <row r="281" spans="2:18" x14ac:dyDescent="0.6">
      <c r="B281" s="276"/>
      <c r="F281" s="276"/>
      <c r="N281" s="276"/>
      <c r="O281" s="276"/>
      <c r="P281" s="276"/>
    </row>
    <row r="282" spans="2:18" x14ac:dyDescent="0.6">
      <c r="B282" s="276"/>
      <c r="F282" s="276"/>
      <c r="N282" s="276"/>
      <c r="O282" s="276"/>
      <c r="P282" s="276"/>
    </row>
    <row r="283" spans="2:18" x14ac:dyDescent="0.6">
      <c r="B283" s="276"/>
      <c r="F283" s="276"/>
      <c r="N283" s="276"/>
      <c r="O283" s="276"/>
      <c r="P283" s="276"/>
    </row>
    <row r="284" spans="2:18" x14ac:dyDescent="0.6">
      <c r="B284" s="276"/>
      <c r="F284" s="276"/>
      <c r="N284" s="276"/>
      <c r="O284" s="276"/>
      <c r="P284" s="276"/>
    </row>
    <row r="285" spans="2:18" x14ac:dyDescent="0.6">
      <c r="B285" s="276"/>
      <c r="F285" s="276"/>
      <c r="N285" s="276"/>
      <c r="O285" s="276"/>
      <c r="P285" s="276"/>
    </row>
    <row r="286" spans="2:18" x14ac:dyDescent="0.6">
      <c r="B286" s="276"/>
      <c r="F286" s="276"/>
      <c r="N286" s="276"/>
      <c r="O286" s="276"/>
      <c r="P286" s="276"/>
    </row>
    <row r="287" spans="2:18" x14ac:dyDescent="0.6">
      <c r="B287" s="598" t="s">
        <v>320</v>
      </c>
      <c r="C287" s="598"/>
      <c r="D287" s="598"/>
      <c r="E287" s="598"/>
      <c r="F287" s="598"/>
      <c r="G287" s="598"/>
      <c r="H287" s="598"/>
      <c r="I287" s="598"/>
      <c r="J287" s="598"/>
      <c r="K287" s="598"/>
      <c r="L287" s="598"/>
      <c r="M287" s="598"/>
      <c r="N287" s="598"/>
      <c r="O287" s="598"/>
      <c r="P287" s="598"/>
      <c r="Q287" s="598"/>
      <c r="R287" s="277"/>
    </row>
    <row r="288" spans="2:18" x14ac:dyDescent="0.6">
      <c r="B288" s="599" t="s">
        <v>207</v>
      </c>
      <c r="C288" s="599"/>
      <c r="D288" s="599"/>
      <c r="E288" s="599"/>
      <c r="F288" s="599"/>
      <c r="G288" s="599"/>
      <c r="H288" s="599"/>
      <c r="I288" s="599"/>
      <c r="J288" s="599"/>
      <c r="K288" s="599"/>
      <c r="L288" s="599"/>
      <c r="M288" s="599"/>
      <c r="N288" s="599"/>
      <c r="O288" s="599"/>
      <c r="P288" s="599"/>
      <c r="Q288" s="599"/>
      <c r="R288" s="9"/>
    </row>
    <row r="289" spans="1:21" ht="59.4" x14ac:dyDescent="0.6">
      <c r="A289" s="17" t="s">
        <v>28</v>
      </c>
      <c r="B289" s="3" t="s">
        <v>17</v>
      </c>
      <c r="C289" s="4" t="s">
        <v>19</v>
      </c>
      <c r="D289" s="5" t="s">
        <v>18</v>
      </c>
      <c r="E289" s="14" t="s">
        <v>29</v>
      </c>
      <c r="F289" s="6" t="s">
        <v>16</v>
      </c>
      <c r="G289" s="6" t="s">
        <v>23</v>
      </c>
      <c r="H289" s="7" t="s">
        <v>0</v>
      </c>
      <c r="I289" s="95" t="s">
        <v>209</v>
      </c>
      <c r="J289" s="95" t="s">
        <v>39</v>
      </c>
      <c r="K289" s="4" t="s">
        <v>313</v>
      </c>
      <c r="L289" s="2" t="s">
        <v>9</v>
      </c>
      <c r="M289" s="2" t="s">
        <v>10</v>
      </c>
      <c r="N289" s="3" t="s">
        <v>6</v>
      </c>
      <c r="O289" s="3" t="s">
        <v>5</v>
      </c>
      <c r="P289" s="3" t="s">
        <v>4</v>
      </c>
      <c r="Q289" s="8" t="s">
        <v>3</v>
      </c>
      <c r="R289" s="191"/>
      <c r="S289" s="169" t="s">
        <v>315</v>
      </c>
      <c r="T289" s="194" t="s">
        <v>9</v>
      </c>
      <c r="U289" s="195" t="s">
        <v>209</v>
      </c>
    </row>
    <row r="290" spans="1:21" ht="25.2" customHeight="1" x14ac:dyDescent="0.6">
      <c r="A290" s="300">
        <v>1</v>
      </c>
      <c r="B290" s="292" t="s">
        <v>101</v>
      </c>
      <c r="C290" s="221" t="s">
        <v>137</v>
      </c>
      <c r="D290" s="294" t="s">
        <v>375</v>
      </c>
      <c r="E290" s="254">
        <v>3301500691528</v>
      </c>
      <c r="F290" s="221" t="s">
        <v>373</v>
      </c>
      <c r="G290" s="255" t="s">
        <v>206</v>
      </c>
      <c r="H290" s="256">
        <v>500000</v>
      </c>
      <c r="I290" s="256">
        <f>+H290*10%</f>
        <v>50000</v>
      </c>
      <c r="J290" s="256">
        <f>+H290-I290</f>
        <v>450000</v>
      </c>
      <c r="K290" s="130">
        <f>+J290*40%</f>
        <v>180000</v>
      </c>
      <c r="L290" s="131">
        <f>+K290*0.01</f>
        <v>1800</v>
      </c>
      <c r="M290" s="131">
        <f>+K290-L290</f>
        <v>178200</v>
      </c>
      <c r="N290" s="181" t="s">
        <v>101</v>
      </c>
      <c r="O290" s="188" t="s">
        <v>41</v>
      </c>
      <c r="P290" s="188" t="s">
        <v>220</v>
      </c>
      <c r="Q290" s="189">
        <v>4262658059</v>
      </c>
      <c r="S290" s="168">
        <v>180000</v>
      </c>
      <c r="T290" s="324">
        <v>1800</v>
      </c>
      <c r="U290" s="324">
        <v>178200</v>
      </c>
    </row>
    <row r="291" spans="1:21" ht="26.4" customHeight="1" x14ac:dyDescent="0.6">
      <c r="A291" s="301">
        <v>2</v>
      </c>
      <c r="B291" s="211" t="s">
        <v>377</v>
      </c>
      <c r="C291" s="221" t="s">
        <v>140</v>
      </c>
      <c r="D291" s="294" t="s">
        <v>375</v>
      </c>
      <c r="E291" s="254">
        <v>3302000291173</v>
      </c>
      <c r="F291" s="221" t="s">
        <v>351</v>
      </c>
      <c r="G291" s="255" t="s">
        <v>206</v>
      </c>
      <c r="H291" s="256">
        <v>427700</v>
      </c>
      <c r="I291" s="256">
        <f>+H291*10%</f>
        <v>42770</v>
      </c>
      <c r="J291" s="256">
        <f>+H291-I291</f>
        <v>384930</v>
      </c>
      <c r="K291" s="130">
        <f>+J291*40%</f>
        <v>153972</v>
      </c>
      <c r="L291" s="131">
        <f>+K291*0.01</f>
        <v>1539.72</v>
      </c>
      <c r="M291" s="131">
        <f>+K291-L291</f>
        <v>152432.28</v>
      </c>
      <c r="N291" s="218" t="s">
        <v>103</v>
      </c>
      <c r="O291" s="188" t="s">
        <v>41</v>
      </c>
      <c r="P291" s="186" t="s">
        <v>31</v>
      </c>
      <c r="Q291" s="210">
        <v>5282330728</v>
      </c>
      <c r="S291" s="168">
        <v>153972</v>
      </c>
      <c r="T291" s="324">
        <v>1539.72</v>
      </c>
      <c r="U291" s="324">
        <v>152432.28</v>
      </c>
    </row>
    <row r="292" spans="1:21" ht="54.6" customHeight="1" x14ac:dyDescent="0.6">
      <c r="A292" s="301">
        <v>3</v>
      </c>
      <c r="B292" s="187" t="s">
        <v>222</v>
      </c>
      <c r="C292" s="221" t="s">
        <v>138</v>
      </c>
      <c r="D292" s="294" t="s">
        <v>375</v>
      </c>
      <c r="E292" s="254">
        <v>3302100358776</v>
      </c>
      <c r="F292" s="221" t="s">
        <v>365</v>
      </c>
      <c r="G292" s="255" t="s">
        <v>206</v>
      </c>
      <c r="H292" s="256">
        <v>150000</v>
      </c>
      <c r="I292" s="256">
        <f>+H292*10%</f>
        <v>15000</v>
      </c>
      <c r="J292" s="256">
        <f>+H292-I292</f>
        <v>135000</v>
      </c>
      <c r="K292" s="130">
        <f>+J292*40%</f>
        <v>54000</v>
      </c>
      <c r="L292" s="131">
        <f>+K292*0.01</f>
        <v>540</v>
      </c>
      <c r="M292" s="131">
        <f>+K292-L292</f>
        <v>53460</v>
      </c>
      <c r="N292" s="190" t="s">
        <v>222</v>
      </c>
      <c r="O292" s="188" t="s">
        <v>41</v>
      </c>
      <c r="P292" s="186" t="s">
        <v>223</v>
      </c>
      <c r="Q292" s="210">
        <v>4812538272</v>
      </c>
      <c r="S292" s="168">
        <v>54000</v>
      </c>
      <c r="T292" s="324">
        <v>540</v>
      </c>
      <c r="U292" s="324">
        <v>53460</v>
      </c>
    </row>
    <row r="293" spans="1:21" ht="26.4" customHeight="1" x14ac:dyDescent="0.6">
      <c r="A293" s="301">
        <v>4</v>
      </c>
      <c r="B293" s="181" t="s">
        <v>121</v>
      </c>
      <c r="C293" s="182" t="s">
        <v>172</v>
      </c>
      <c r="D293" s="226" t="s">
        <v>380</v>
      </c>
      <c r="E293" s="184">
        <v>3301401193015</v>
      </c>
      <c r="F293" s="182" t="s">
        <v>358</v>
      </c>
      <c r="G293" s="185" t="s">
        <v>206</v>
      </c>
      <c r="H293" s="186">
        <v>337400</v>
      </c>
      <c r="I293" s="186">
        <f>+H293*10%</f>
        <v>33740</v>
      </c>
      <c r="J293" s="186">
        <f>+H293-I293</f>
        <v>303660</v>
      </c>
      <c r="K293" s="130">
        <f>+J293*40%</f>
        <v>121464</v>
      </c>
      <c r="L293" s="131">
        <f>+K293*0.01</f>
        <v>1214.6400000000001</v>
      </c>
      <c r="M293" s="131">
        <f>+K293-L293</f>
        <v>120249.36</v>
      </c>
      <c r="N293" s="181" t="s">
        <v>224</v>
      </c>
      <c r="O293" s="188" t="s">
        <v>41</v>
      </c>
      <c r="P293" s="188" t="s">
        <v>225</v>
      </c>
      <c r="Q293" s="189">
        <v>3342432717</v>
      </c>
      <c r="S293" s="168">
        <v>121464</v>
      </c>
      <c r="T293" s="324">
        <v>1214.6400000000001</v>
      </c>
      <c r="U293" s="324">
        <v>120249.36</v>
      </c>
    </row>
    <row r="294" spans="1:21" ht="42" x14ac:dyDescent="0.6">
      <c r="A294" s="301">
        <v>5</v>
      </c>
      <c r="B294" s="190" t="s">
        <v>257</v>
      </c>
      <c r="C294" s="182" t="s">
        <v>214</v>
      </c>
      <c r="D294" s="183" t="s">
        <v>379</v>
      </c>
      <c r="E294" s="184">
        <v>3421000589880</v>
      </c>
      <c r="F294" s="182" t="s">
        <v>361</v>
      </c>
      <c r="G294" s="185" t="s">
        <v>206</v>
      </c>
      <c r="H294" s="186">
        <v>130000</v>
      </c>
      <c r="I294" s="186">
        <f>+H294*10%</f>
        <v>13000</v>
      </c>
      <c r="J294" s="186">
        <f>+H294-I294</f>
        <v>117000</v>
      </c>
      <c r="K294" s="130">
        <f>+J294*40%</f>
        <v>46800</v>
      </c>
      <c r="L294" s="131">
        <f>+K294*0.01</f>
        <v>468</v>
      </c>
      <c r="M294" s="131">
        <f>+K294-L294</f>
        <v>46332</v>
      </c>
      <c r="N294" s="181" t="s">
        <v>215</v>
      </c>
      <c r="O294" s="188" t="s">
        <v>41</v>
      </c>
      <c r="P294" s="188" t="s">
        <v>11</v>
      </c>
      <c r="Q294" s="189">
        <v>3352933281</v>
      </c>
      <c r="S294" s="168">
        <v>46800</v>
      </c>
      <c r="T294" s="324">
        <v>468</v>
      </c>
      <c r="U294" s="324">
        <v>46332</v>
      </c>
    </row>
    <row r="295" spans="1:21" x14ac:dyDescent="0.6">
      <c r="A295" s="301"/>
      <c r="B295" s="128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287"/>
      <c r="P295" s="133"/>
      <c r="Q295" s="134"/>
      <c r="T295" s="324"/>
      <c r="U295" s="324"/>
    </row>
    <row r="296" spans="1:21" ht="21" x14ac:dyDescent="0.6">
      <c r="A296" s="301"/>
      <c r="B296" s="128"/>
      <c r="C296" s="181"/>
      <c r="D296" s="182"/>
      <c r="E296" s="226"/>
      <c r="F296" s="184"/>
      <c r="G296" s="182"/>
      <c r="H296" s="185"/>
      <c r="I296" s="186"/>
      <c r="J296" s="186"/>
      <c r="K296" s="186"/>
      <c r="L296" s="130"/>
      <c r="M296" s="131"/>
      <c r="N296" s="131"/>
      <c r="O296" s="287"/>
      <c r="P296" s="133"/>
      <c r="Q296" s="134"/>
      <c r="T296" s="324"/>
      <c r="U296" s="324"/>
    </row>
    <row r="297" spans="1:21" x14ac:dyDescent="0.6">
      <c r="A297" s="302"/>
      <c r="B297" s="142"/>
      <c r="C297" s="105"/>
      <c r="D297" s="26"/>
      <c r="E297" s="25"/>
      <c r="F297" s="96"/>
      <c r="G297" s="27"/>
      <c r="H297" s="97"/>
      <c r="I297" s="30"/>
      <c r="J297" s="30">
        <f>+I297*10%</f>
        <v>0</v>
      </c>
      <c r="K297" s="30">
        <f>+I297-J297</f>
        <v>0</v>
      </c>
      <c r="L297" s="285">
        <f>+K297*40%</f>
        <v>0</v>
      </c>
      <c r="M297" s="286">
        <f>+L297*0.01</f>
        <v>0</v>
      </c>
      <c r="N297" s="286">
        <f>+L297-M297</f>
        <v>0</v>
      </c>
      <c r="O297" s="104"/>
      <c r="P297" s="99"/>
      <c r="Q297" s="100"/>
      <c r="S297" s="168">
        <v>0</v>
      </c>
      <c r="T297" s="324">
        <v>0</v>
      </c>
      <c r="U297" s="324">
        <v>0</v>
      </c>
    </row>
    <row r="298" spans="1:21" ht="20.399999999999999" thickBot="1" x14ac:dyDescent="0.65">
      <c r="A298" s="303"/>
      <c r="B298" s="173"/>
      <c r="C298" s="105"/>
      <c r="D298" s="26"/>
      <c r="E298" s="25"/>
      <c r="F298" s="600" t="s">
        <v>208</v>
      </c>
      <c r="G298" s="601"/>
      <c r="H298" s="106">
        <f t="shared" ref="H298:M298" si="38">SUM(H290:H297)</f>
        <v>1545100</v>
      </c>
      <c r="I298" s="106">
        <f t="shared" si="38"/>
        <v>154510</v>
      </c>
      <c r="J298" s="107">
        <f t="shared" si="38"/>
        <v>1390590</v>
      </c>
      <c r="K298" s="106">
        <f t="shared" si="38"/>
        <v>556236</v>
      </c>
      <c r="L298" s="108">
        <f t="shared" si="38"/>
        <v>5562.3600000000006</v>
      </c>
      <c r="M298" s="109">
        <f t="shared" si="38"/>
        <v>550673.64</v>
      </c>
      <c r="N298" s="109">
        <f>SUM(N292:N297)</f>
        <v>0</v>
      </c>
      <c r="O298" s="104"/>
      <c r="P298" s="99"/>
      <c r="Q298" s="100"/>
      <c r="S298" s="168">
        <v>556236</v>
      </c>
      <c r="T298" s="324">
        <v>5562.3600000000006</v>
      </c>
      <c r="U298" s="324">
        <v>550673.64</v>
      </c>
    </row>
    <row r="299" spans="1:21" ht="20.399999999999999" thickTop="1" x14ac:dyDescent="0.6">
      <c r="F299" s="276"/>
      <c r="K299" s="12"/>
      <c r="N299" s="276"/>
    </row>
    <row r="300" spans="1:21" ht="21.6" x14ac:dyDescent="0.6">
      <c r="D300" s="594" t="s">
        <v>345</v>
      </c>
      <c r="E300" s="594"/>
      <c r="F300" s="594"/>
      <c r="G300" s="594"/>
      <c r="H300" s="594"/>
      <c r="I300" s="594"/>
      <c r="J300" s="214">
        <f>+I298+K298</f>
        <v>710746</v>
      </c>
      <c r="K300" s="595" t="s">
        <v>394</v>
      </c>
      <c r="L300" s="595"/>
      <c r="M300" s="595"/>
      <c r="N300" s="595"/>
    </row>
    <row r="301" spans="1:21" ht="21" x14ac:dyDescent="0.6">
      <c r="D301" s="200"/>
      <c r="E301" s="596" t="s">
        <v>316</v>
      </c>
      <c r="F301" s="596"/>
      <c r="G301" s="596"/>
      <c r="H301" s="596"/>
      <c r="I301" s="11">
        <f>I298</f>
        <v>154510</v>
      </c>
      <c r="J301" s="201"/>
      <c r="L301" s="276"/>
      <c r="M301" s="276"/>
      <c r="N301" s="276"/>
    </row>
    <row r="302" spans="1:21" ht="21" x14ac:dyDescent="0.6">
      <c r="D302" s="202"/>
      <c r="E302" s="597" t="s">
        <v>318</v>
      </c>
      <c r="F302" s="597"/>
      <c r="G302" s="597"/>
      <c r="H302" s="597"/>
      <c r="I302" s="11">
        <f>K298</f>
        <v>556236</v>
      </c>
      <c r="J302" s="201"/>
      <c r="L302" s="276"/>
      <c r="M302" s="276"/>
      <c r="N302" s="276"/>
    </row>
    <row r="303" spans="1:21" ht="21" x14ac:dyDescent="0.6">
      <c r="D303" s="202"/>
      <c r="E303" s="203"/>
      <c r="F303" s="200"/>
      <c r="G303" s="278"/>
      <c r="H303" s="201"/>
      <c r="I303" s="201"/>
      <c r="J303" s="201"/>
      <c r="N303" s="276"/>
    </row>
    <row r="304" spans="1:21" x14ac:dyDescent="0.6">
      <c r="F304" s="276"/>
      <c r="N304" s="276"/>
    </row>
  </sheetData>
  <mergeCells count="90">
    <mergeCell ref="B1:Q1"/>
    <mergeCell ref="B2:Q2"/>
    <mergeCell ref="E14:F14"/>
    <mergeCell ref="M22:N22"/>
    <mergeCell ref="M23:N23"/>
    <mergeCell ref="D16:I16"/>
    <mergeCell ref="E17:H17"/>
    <mergeCell ref="E18:H18"/>
    <mergeCell ref="K16:N16"/>
    <mergeCell ref="M56:N56"/>
    <mergeCell ref="M57:N57"/>
    <mergeCell ref="B66:Q66"/>
    <mergeCell ref="B67:Q67"/>
    <mergeCell ref="M24:N24"/>
    <mergeCell ref="B33:Q33"/>
    <mergeCell ref="B34:Q34"/>
    <mergeCell ref="E49:F49"/>
    <mergeCell ref="D51:I51"/>
    <mergeCell ref="K51:N51"/>
    <mergeCell ref="E52:H52"/>
    <mergeCell ref="E53:H53"/>
    <mergeCell ref="E79:F79"/>
    <mergeCell ref="D81:I81"/>
    <mergeCell ref="K81:N81"/>
    <mergeCell ref="E82:H82"/>
    <mergeCell ref="E83:H83"/>
    <mergeCell ref="M86:N86"/>
    <mergeCell ref="M87:N87"/>
    <mergeCell ref="B95:Q95"/>
    <mergeCell ref="B96:Q96"/>
    <mergeCell ref="E108:F108"/>
    <mergeCell ref="M116:N116"/>
    <mergeCell ref="D110:I110"/>
    <mergeCell ref="K110:N110"/>
    <mergeCell ref="E111:H111"/>
    <mergeCell ref="E112:H112"/>
    <mergeCell ref="M115:N115"/>
    <mergeCell ref="E135:H135"/>
    <mergeCell ref="E136:H136"/>
    <mergeCell ref="M139:N139"/>
    <mergeCell ref="M140:N140"/>
    <mergeCell ref="B123:Q123"/>
    <mergeCell ref="B124:Q124"/>
    <mergeCell ref="E132:F132"/>
    <mergeCell ref="D134:I134"/>
    <mergeCell ref="K134:N134"/>
    <mergeCell ref="B156:Q156"/>
    <mergeCell ref="B157:Q157"/>
    <mergeCell ref="E170:F170"/>
    <mergeCell ref="D172:I172"/>
    <mergeCell ref="K172:N172"/>
    <mergeCell ref="E173:H173"/>
    <mergeCell ref="E174:H174"/>
    <mergeCell ref="M177:N177"/>
    <mergeCell ref="M178:N178"/>
    <mergeCell ref="M179:N179"/>
    <mergeCell ref="B188:Q188"/>
    <mergeCell ref="B189:Q189"/>
    <mergeCell ref="E202:F202"/>
    <mergeCell ref="D204:I204"/>
    <mergeCell ref="K204:N204"/>
    <mergeCell ref="E205:H205"/>
    <mergeCell ref="E206:H206"/>
    <mergeCell ref="M210:N210"/>
    <mergeCell ref="M211:N211"/>
    <mergeCell ref="M212:N212"/>
    <mergeCell ref="B221:Q221"/>
    <mergeCell ref="B222:Q222"/>
    <mergeCell ref="E236:F236"/>
    <mergeCell ref="D238:I238"/>
    <mergeCell ref="K238:N238"/>
    <mergeCell ref="E239:H239"/>
    <mergeCell ref="E240:H240"/>
    <mergeCell ref="M244:N244"/>
    <mergeCell ref="M245:N245"/>
    <mergeCell ref="M246:N246"/>
    <mergeCell ref="B253:Q253"/>
    <mergeCell ref="B254:Q254"/>
    <mergeCell ref="E262:F262"/>
    <mergeCell ref="D264:I264"/>
    <mergeCell ref="K264:N264"/>
    <mergeCell ref="D300:I300"/>
    <mergeCell ref="K300:N300"/>
    <mergeCell ref="E301:H301"/>
    <mergeCell ref="E302:H302"/>
    <mergeCell ref="E265:H265"/>
    <mergeCell ref="E266:H266"/>
    <mergeCell ref="B287:Q287"/>
    <mergeCell ref="B288:Q288"/>
    <mergeCell ref="F298:G298"/>
  </mergeCells>
  <pageMargins left="0.31496062992125984" right="0" top="0.35433070866141736" bottom="0.15748031496062992" header="0" footer="0"/>
  <pageSetup paperSize="9" scale="75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949"/>
  <sheetViews>
    <sheetView topLeftCell="A923" zoomScale="85" zoomScaleNormal="85" workbookViewId="0">
      <selection activeCell="I928" sqref="I928"/>
    </sheetView>
  </sheetViews>
  <sheetFormatPr defaultRowHeight="24.6" x14ac:dyDescent="0.7"/>
  <cols>
    <col min="1" max="1" width="20.375" style="306" customWidth="1"/>
    <col min="2" max="2" width="73" style="306" hidden="1" customWidth="1"/>
    <col min="3" max="3" width="14.5" style="306" customWidth="1"/>
    <col min="4" max="4" width="17.5" style="306" customWidth="1"/>
    <col min="5" max="5" width="10.75" style="306" customWidth="1"/>
    <col min="6" max="6" width="12.875" style="306" customWidth="1"/>
    <col min="7" max="7" width="14.875" style="306" customWidth="1"/>
    <col min="8" max="8" width="12.875" style="306" customWidth="1"/>
    <col min="9" max="9" width="11.875" style="306" customWidth="1"/>
    <col min="10" max="10" width="13.5" style="306" customWidth="1"/>
    <col min="11" max="11" width="21.375" style="306" customWidth="1"/>
    <col min="12" max="12" width="18.125" style="306" customWidth="1"/>
    <col min="13" max="13" width="5.625" style="306" hidden="1" customWidth="1"/>
    <col min="14" max="14" width="16.5" style="306" customWidth="1"/>
    <col min="15" max="19" width="9" style="306"/>
    <col min="20" max="20" width="16" style="306" bestFit="1" customWidth="1"/>
    <col min="21" max="16384" width="9" style="306"/>
  </cols>
  <sheetData>
    <row r="2" spans="1:14" x14ac:dyDescent="0.7">
      <c r="A2" s="614" t="s">
        <v>393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444"/>
    </row>
    <row r="3" spans="1:14" x14ac:dyDescent="0.7">
      <c r="A3" s="614" t="s">
        <v>392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</row>
    <row r="4" spans="1:14" x14ac:dyDescent="0.7">
      <c r="A4" s="615" t="s">
        <v>207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445"/>
    </row>
    <row r="5" spans="1:14" ht="13.2" customHeight="1" x14ac:dyDescent="0.7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</row>
    <row r="6" spans="1:14" x14ac:dyDescent="0.7">
      <c r="A6" s="3" t="s">
        <v>17</v>
      </c>
      <c r="B6" s="4" t="s">
        <v>19</v>
      </c>
      <c r="C6" s="5" t="s">
        <v>18</v>
      </c>
      <c r="D6" s="14" t="s">
        <v>29</v>
      </c>
      <c r="E6" s="6" t="s">
        <v>16</v>
      </c>
      <c r="F6" s="6" t="s">
        <v>23</v>
      </c>
      <c r="G6" s="323" t="s">
        <v>0</v>
      </c>
      <c r="H6" s="312" t="s">
        <v>15</v>
      </c>
      <c r="I6" s="2" t="s">
        <v>9</v>
      </c>
      <c r="J6" s="2" t="s">
        <v>10</v>
      </c>
      <c r="K6" s="3" t="s">
        <v>6</v>
      </c>
      <c r="L6" s="3" t="s">
        <v>5</v>
      </c>
      <c r="M6" s="3" t="s">
        <v>4</v>
      </c>
      <c r="N6" s="8" t="s">
        <v>3</v>
      </c>
    </row>
    <row r="7" spans="1:14" ht="63" x14ac:dyDescent="0.7">
      <c r="A7" s="266" t="s">
        <v>81</v>
      </c>
      <c r="B7" s="175" t="s">
        <v>129</v>
      </c>
      <c r="C7" s="443" t="s">
        <v>477</v>
      </c>
      <c r="D7" s="177" t="s">
        <v>192</v>
      </c>
      <c r="E7" s="175" t="s">
        <v>372</v>
      </c>
      <c r="F7" s="246" t="s">
        <v>206</v>
      </c>
      <c r="G7" s="223">
        <v>225000</v>
      </c>
      <c r="H7" s="313">
        <f>+G7*30%</f>
        <v>67500</v>
      </c>
      <c r="I7" s="314">
        <f>+H7*0.01</f>
        <v>675</v>
      </c>
      <c r="J7" s="315">
        <f>+H7-I7</f>
        <v>66825</v>
      </c>
      <c r="K7" s="266" t="s">
        <v>81</v>
      </c>
      <c r="L7" s="179" t="s">
        <v>41</v>
      </c>
      <c r="M7" s="179" t="s">
        <v>32</v>
      </c>
      <c r="N7" s="180">
        <v>4122343397</v>
      </c>
    </row>
    <row r="8" spans="1:14" x14ac:dyDescent="0.7">
      <c r="A8" s="409"/>
      <c r="B8" s="410"/>
      <c r="C8" s="411"/>
      <c r="D8" s="412"/>
      <c r="E8" s="410"/>
      <c r="F8" s="413"/>
      <c r="G8" s="414"/>
      <c r="H8" s="415"/>
      <c r="I8" s="416"/>
      <c r="J8" s="417"/>
      <c r="K8" s="409"/>
      <c r="L8" s="418"/>
      <c r="M8" s="418"/>
      <c r="N8" s="419"/>
    </row>
    <row r="9" spans="1:14" x14ac:dyDescent="0.7">
      <c r="A9" s="409"/>
      <c r="B9" s="410"/>
      <c r="C9" s="411"/>
      <c r="D9" s="412"/>
      <c r="E9" s="410"/>
      <c r="F9" s="413"/>
      <c r="G9" s="414"/>
      <c r="H9" s="415"/>
      <c r="I9" s="416"/>
      <c r="J9" s="417"/>
      <c r="K9" s="409"/>
      <c r="L9" s="418"/>
      <c r="M9" s="418"/>
      <c r="N9" s="419"/>
    </row>
    <row r="10" spans="1:14" x14ac:dyDescent="0.7">
      <c r="A10" s="420"/>
      <c r="B10" s="421"/>
      <c r="C10" s="422"/>
      <c r="D10" s="423"/>
      <c r="E10" s="423"/>
      <c r="F10" s="423"/>
      <c r="G10" s="422"/>
      <c r="H10" s="424"/>
      <c r="I10" s="425"/>
      <c r="J10" s="426"/>
      <c r="K10" s="427"/>
      <c r="L10" s="428"/>
      <c r="M10" s="429"/>
      <c r="N10" s="430"/>
    </row>
    <row r="11" spans="1:14" x14ac:dyDescent="0.7">
      <c r="A11" s="431"/>
      <c r="B11" s="432"/>
      <c r="C11" s="433"/>
      <c r="D11" s="434"/>
      <c r="E11" s="435"/>
      <c r="F11" s="435"/>
      <c r="G11" s="436">
        <f>SUM(G7:G10)</f>
        <v>225000</v>
      </c>
      <c r="H11" s="437">
        <f>SUM(H7:H10)</f>
        <v>67500</v>
      </c>
      <c r="I11" s="438">
        <f>+H11*0.01</f>
        <v>675</v>
      </c>
      <c r="J11" s="439">
        <f>+H11-I11</f>
        <v>66825</v>
      </c>
      <c r="K11" s="431"/>
      <c r="L11" s="440"/>
      <c r="M11" s="441"/>
      <c r="N11" s="442"/>
    </row>
    <row r="12" spans="1:14" ht="15" customHeight="1" x14ac:dyDescent="0.7">
      <c r="A12" s="305"/>
      <c r="B12" s="1"/>
      <c r="C12" s="10"/>
      <c r="D12" s="15"/>
      <c r="E12" s="305"/>
      <c r="F12" s="305"/>
      <c r="G12" s="11"/>
      <c r="H12" s="1"/>
      <c r="I12" s="12"/>
      <c r="J12" s="12"/>
      <c r="K12" s="12"/>
      <c r="L12" s="1"/>
      <c r="M12" s="1"/>
      <c r="N12" s="305"/>
    </row>
    <row r="13" spans="1:14" x14ac:dyDescent="0.7">
      <c r="A13" s="308" t="s">
        <v>478</v>
      </c>
      <c r="B13" s="308"/>
      <c r="C13" s="309"/>
      <c r="D13" s="310"/>
      <c r="E13" s="308"/>
      <c r="F13" s="308"/>
      <c r="G13" s="311">
        <f>H11</f>
        <v>67500</v>
      </c>
      <c r="H13" s="311" t="s">
        <v>479</v>
      </c>
      <c r="I13" s="307"/>
      <c r="J13" s="311"/>
      <c r="K13" s="1"/>
      <c r="L13" s="1"/>
      <c r="M13" s="1"/>
      <c r="N13" s="305"/>
    </row>
    <row r="14" spans="1:14" x14ac:dyDescent="0.7">
      <c r="A14" s="305"/>
      <c r="B14" s="1"/>
      <c r="C14" s="10"/>
      <c r="D14" s="15"/>
      <c r="E14" s="305"/>
      <c r="F14" s="305"/>
      <c r="G14" s="11"/>
      <c r="H14" s="1"/>
      <c r="I14" s="1"/>
      <c r="J14" s="1"/>
      <c r="K14" s="1"/>
      <c r="L14" s="1"/>
      <c r="M14" s="1"/>
      <c r="N14" s="305"/>
    </row>
    <row r="15" spans="1:14" x14ac:dyDescent="0.7">
      <c r="A15" s="305"/>
      <c r="B15" s="1"/>
      <c r="C15" s="10"/>
      <c r="D15" s="15"/>
      <c r="E15" s="305"/>
      <c r="F15" s="305"/>
      <c r="G15" s="11"/>
      <c r="H15" s="1"/>
      <c r="I15" s="1"/>
      <c r="N15" s="321"/>
    </row>
    <row r="16" spans="1:14" ht="32.4" customHeight="1" x14ac:dyDescent="0.7">
      <c r="A16" s="305"/>
      <c r="B16" s="1"/>
      <c r="C16" s="10"/>
      <c r="D16" s="15"/>
      <c r="E16" s="305"/>
      <c r="F16" s="305"/>
      <c r="G16" s="11"/>
      <c r="H16" s="1"/>
      <c r="I16" s="307"/>
      <c r="J16" s="613" t="s">
        <v>480</v>
      </c>
      <c r="K16" s="613"/>
      <c r="L16" s="613"/>
      <c r="M16" s="613"/>
      <c r="N16" s="200"/>
    </row>
    <row r="17" spans="1:14" x14ac:dyDescent="0.7">
      <c r="A17" s="305"/>
      <c r="B17" s="1"/>
      <c r="C17" s="10"/>
      <c r="D17" s="15"/>
      <c r="E17" s="305"/>
      <c r="F17" s="305"/>
      <c r="G17" s="11"/>
      <c r="H17" s="1"/>
      <c r="I17" s="307"/>
      <c r="J17" s="307"/>
      <c r="K17" s="607" t="s">
        <v>30</v>
      </c>
      <c r="L17" s="607"/>
      <c r="M17" s="322"/>
      <c r="N17" s="200"/>
    </row>
    <row r="19" spans="1:14" ht="19.95" customHeight="1" x14ac:dyDescent="0.7">
      <c r="A19" s="611" t="s">
        <v>393</v>
      </c>
      <c r="B19" s="611"/>
      <c r="C19" s="611"/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455"/>
    </row>
    <row r="20" spans="1:14" ht="19.95" customHeight="1" x14ac:dyDescent="0.7">
      <c r="A20" s="612" t="s">
        <v>207</v>
      </c>
      <c r="B20" s="612"/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445"/>
    </row>
    <row r="21" spans="1:14" ht="19.95" customHeight="1" x14ac:dyDescent="0.7">
      <c r="A21" s="406"/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</row>
    <row r="22" spans="1:14" x14ac:dyDescent="0.7">
      <c r="A22" s="3" t="s">
        <v>17</v>
      </c>
      <c r="B22" s="4" t="s">
        <v>19</v>
      </c>
      <c r="C22" s="5" t="s">
        <v>18</v>
      </c>
      <c r="D22" s="14" t="s">
        <v>29</v>
      </c>
      <c r="E22" s="6" t="s">
        <v>16</v>
      </c>
      <c r="F22" s="6" t="s">
        <v>23</v>
      </c>
      <c r="G22" s="323" t="s">
        <v>0</v>
      </c>
      <c r="H22" s="312" t="s">
        <v>15</v>
      </c>
      <c r="I22" s="2" t="s">
        <v>9</v>
      </c>
      <c r="J22" s="2" t="s">
        <v>10</v>
      </c>
      <c r="K22" s="3" t="s">
        <v>6</v>
      </c>
      <c r="L22" s="3" t="s">
        <v>5</v>
      </c>
      <c r="M22" s="3" t="s">
        <v>4</v>
      </c>
      <c r="N22" s="8" t="s">
        <v>3</v>
      </c>
    </row>
    <row r="23" spans="1:14" ht="42" x14ac:dyDescent="0.7">
      <c r="A23" s="266" t="s">
        <v>95</v>
      </c>
      <c r="B23" s="175" t="s">
        <v>127</v>
      </c>
      <c r="C23" s="443" t="s">
        <v>78</v>
      </c>
      <c r="D23" s="177" t="s">
        <v>190</v>
      </c>
      <c r="E23" s="175" t="s">
        <v>346</v>
      </c>
      <c r="F23" s="246" t="s">
        <v>206</v>
      </c>
      <c r="G23" s="223">
        <v>270000</v>
      </c>
      <c r="H23" s="313">
        <f>+G23*30%</f>
        <v>81000</v>
      </c>
      <c r="I23" s="314">
        <f>+H23*0.01</f>
        <v>810</v>
      </c>
      <c r="J23" s="315">
        <f>+H23-I23</f>
        <v>80190</v>
      </c>
      <c r="K23" s="174" t="s">
        <v>95</v>
      </c>
      <c r="L23" s="179" t="s">
        <v>41</v>
      </c>
      <c r="M23" s="179" t="s">
        <v>32</v>
      </c>
      <c r="N23" s="180">
        <v>4122319942</v>
      </c>
    </row>
    <row r="24" spans="1:14" x14ac:dyDescent="0.7">
      <c r="A24" s="181"/>
      <c r="B24" s="182"/>
      <c r="C24" s="183"/>
      <c r="D24" s="184"/>
      <c r="E24" s="182"/>
      <c r="F24" s="185"/>
      <c r="G24" s="186"/>
      <c r="H24" s="316"/>
      <c r="I24" s="317"/>
      <c r="J24" s="318"/>
      <c r="K24" s="181"/>
      <c r="L24" s="188"/>
      <c r="M24" s="188"/>
      <c r="N24" s="189"/>
    </row>
    <row r="25" spans="1:14" x14ac:dyDescent="0.7">
      <c r="A25" s="181"/>
      <c r="B25" s="182"/>
      <c r="C25" s="183"/>
      <c r="D25" s="184"/>
      <c r="E25" s="182"/>
      <c r="F25" s="185"/>
      <c r="G25" s="186"/>
      <c r="H25" s="316"/>
      <c r="I25" s="317"/>
      <c r="J25" s="318"/>
      <c r="K25" s="181"/>
      <c r="L25" s="188"/>
      <c r="M25" s="188"/>
      <c r="N25" s="189"/>
    </row>
    <row r="26" spans="1:14" x14ac:dyDescent="0.7">
      <c r="A26" s="446"/>
      <c r="B26" s="447"/>
      <c r="C26" s="448"/>
      <c r="D26" s="449"/>
      <c r="E26" s="449"/>
      <c r="F26" s="449"/>
      <c r="G26" s="448"/>
      <c r="H26" s="450"/>
      <c r="I26" s="319"/>
      <c r="J26" s="320"/>
      <c r="K26" s="451"/>
      <c r="L26" s="452"/>
      <c r="M26" s="453"/>
      <c r="N26" s="454"/>
    </row>
    <row r="27" spans="1:14" x14ac:dyDescent="0.7">
      <c r="A27" s="431"/>
      <c r="B27" s="432"/>
      <c r="C27" s="433"/>
      <c r="D27" s="434"/>
      <c r="E27" s="435"/>
      <c r="F27" s="435"/>
      <c r="G27" s="436">
        <f>SUM(G23:G26)</f>
        <v>270000</v>
      </c>
      <c r="H27" s="437">
        <f>SUM(H23:H26)</f>
        <v>81000</v>
      </c>
      <c r="I27" s="438">
        <f>+H27*0.01</f>
        <v>810</v>
      </c>
      <c r="J27" s="439">
        <f>+H27-I27</f>
        <v>80190</v>
      </c>
      <c r="K27" s="431"/>
      <c r="L27" s="440"/>
      <c r="M27" s="441"/>
      <c r="N27" s="442"/>
    </row>
    <row r="28" spans="1:14" x14ac:dyDescent="0.7">
      <c r="A28" s="407"/>
      <c r="B28" s="1"/>
      <c r="C28" s="10"/>
      <c r="D28" s="15"/>
      <c r="E28" s="407"/>
      <c r="F28" s="407"/>
      <c r="G28" s="11"/>
      <c r="H28" s="1"/>
      <c r="I28" s="12"/>
      <c r="J28" s="12"/>
      <c r="K28" s="12"/>
      <c r="L28" s="1"/>
      <c r="M28" s="1"/>
      <c r="N28" s="407"/>
    </row>
    <row r="29" spans="1:14" x14ac:dyDescent="0.7">
      <c r="A29" s="308" t="s">
        <v>478</v>
      </c>
      <c r="B29" s="308"/>
      <c r="C29" s="309"/>
      <c r="D29" s="310"/>
      <c r="E29" s="308"/>
      <c r="F29" s="308"/>
      <c r="G29" s="311">
        <f>H27</f>
        <v>81000</v>
      </c>
      <c r="H29" s="311" t="s">
        <v>481</v>
      </c>
      <c r="I29" s="408"/>
      <c r="J29" s="311"/>
      <c r="K29" s="1"/>
      <c r="L29" s="1"/>
      <c r="M29" s="1"/>
      <c r="N29" s="407"/>
    </row>
    <row r="30" spans="1:14" x14ac:dyDescent="0.7">
      <c r="A30" s="407"/>
      <c r="B30" s="1"/>
      <c r="C30" s="10"/>
      <c r="D30" s="15"/>
      <c r="E30" s="407"/>
      <c r="F30" s="407"/>
      <c r="G30" s="11"/>
      <c r="H30" s="1"/>
      <c r="I30" s="1"/>
      <c r="J30" s="1"/>
      <c r="K30" s="1"/>
      <c r="L30" s="1"/>
      <c r="M30" s="1"/>
      <c r="N30" s="407"/>
    </row>
    <row r="31" spans="1:14" x14ac:dyDescent="0.7">
      <c r="A31" s="407"/>
      <c r="B31" s="1"/>
      <c r="C31" s="10"/>
      <c r="D31" s="15"/>
      <c r="E31" s="407"/>
      <c r="F31" s="407"/>
      <c r="G31" s="11"/>
      <c r="H31" s="1"/>
      <c r="I31" s="1"/>
      <c r="N31" s="321"/>
    </row>
    <row r="32" spans="1:14" x14ac:dyDescent="0.7">
      <c r="A32" s="407"/>
      <c r="B32" s="1"/>
      <c r="C32" s="10"/>
      <c r="D32" s="15"/>
      <c r="E32" s="407"/>
      <c r="F32" s="407"/>
      <c r="G32" s="11"/>
      <c r="H32" s="1"/>
      <c r="I32" s="408"/>
      <c r="J32" s="613" t="s">
        <v>480</v>
      </c>
      <c r="K32" s="613"/>
      <c r="L32" s="613"/>
      <c r="M32" s="613"/>
      <c r="N32" s="200"/>
    </row>
    <row r="33" spans="1:14" x14ac:dyDescent="0.7">
      <c r="A33" s="407"/>
      <c r="B33" s="1"/>
      <c r="C33" s="10"/>
      <c r="D33" s="15"/>
      <c r="E33" s="407"/>
      <c r="F33" s="407"/>
      <c r="G33" s="11"/>
      <c r="H33" s="1"/>
      <c r="I33" s="408"/>
      <c r="J33" s="408"/>
      <c r="K33" s="607" t="s">
        <v>30</v>
      </c>
      <c r="L33" s="607"/>
      <c r="M33" s="322"/>
      <c r="N33" s="200"/>
    </row>
    <row r="43" spans="1:14" ht="19.95" customHeight="1" x14ac:dyDescent="0.7"/>
    <row r="44" spans="1:14" ht="19.95" customHeight="1" x14ac:dyDescent="0.7"/>
    <row r="45" spans="1:14" ht="19.95" customHeight="1" x14ac:dyDescent="0.7"/>
    <row r="46" spans="1:14" ht="19.95" customHeight="1" x14ac:dyDescent="0.7">
      <c r="A46" s="611" t="s">
        <v>393</v>
      </c>
      <c r="B46" s="611"/>
      <c r="C46" s="611"/>
      <c r="D46" s="611"/>
      <c r="E46" s="611"/>
      <c r="F46" s="611"/>
      <c r="G46" s="611"/>
      <c r="H46" s="611"/>
      <c r="I46" s="611"/>
      <c r="J46" s="611"/>
      <c r="K46" s="611"/>
      <c r="L46" s="611"/>
      <c r="M46" s="611"/>
      <c r="N46" s="455"/>
    </row>
    <row r="47" spans="1:14" ht="19.95" customHeight="1" x14ac:dyDescent="0.7">
      <c r="A47" s="612" t="s">
        <v>207</v>
      </c>
      <c r="B47" s="612"/>
      <c r="C47" s="612"/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445"/>
    </row>
    <row r="48" spans="1:14" ht="19.95" customHeight="1" x14ac:dyDescent="0.7">
      <c r="A48" s="406"/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</row>
    <row r="49" spans="1:14" x14ac:dyDescent="0.7">
      <c r="A49" s="3" t="s">
        <v>17</v>
      </c>
      <c r="B49" s="4" t="s">
        <v>19</v>
      </c>
      <c r="C49" s="5" t="s">
        <v>18</v>
      </c>
      <c r="D49" s="14" t="s">
        <v>29</v>
      </c>
      <c r="E49" s="6" t="s">
        <v>16</v>
      </c>
      <c r="F49" s="6" t="s">
        <v>23</v>
      </c>
      <c r="G49" s="323" t="s">
        <v>0</v>
      </c>
      <c r="H49" s="312" t="s">
        <v>15</v>
      </c>
      <c r="I49" s="2" t="s">
        <v>9</v>
      </c>
      <c r="J49" s="2" t="s">
        <v>10</v>
      </c>
      <c r="K49" s="3" t="s">
        <v>6</v>
      </c>
      <c r="L49" s="3" t="s">
        <v>5</v>
      </c>
      <c r="M49" s="3" t="s">
        <v>4</v>
      </c>
      <c r="N49" s="8" t="s">
        <v>3</v>
      </c>
    </row>
    <row r="50" spans="1:14" ht="42" x14ac:dyDescent="0.7">
      <c r="A50" s="266" t="s">
        <v>82</v>
      </c>
      <c r="B50" s="175" t="s">
        <v>133</v>
      </c>
      <c r="C50" s="443" t="s">
        <v>78</v>
      </c>
      <c r="D50" s="177" t="s">
        <v>196</v>
      </c>
      <c r="E50" s="175" t="s">
        <v>348</v>
      </c>
      <c r="F50" s="246" t="s">
        <v>206</v>
      </c>
      <c r="G50" s="223">
        <v>313200</v>
      </c>
      <c r="H50" s="313">
        <f>+G50*30%</f>
        <v>93960</v>
      </c>
      <c r="I50" s="314">
        <f>+H50*0.01</f>
        <v>939.6</v>
      </c>
      <c r="J50" s="315">
        <f>+H50-I50</f>
        <v>93020.4</v>
      </c>
      <c r="K50" s="174" t="s">
        <v>82</v>
      </c>
      <c r="L50" s="179" t="s">
        <v>41</v>
      </c>
      <c r="M50" s="179" t="s">
        <v>83</v>
      </c>
      <c r="N50" s="180">
        <v>3892418645</v>
      </c>
    </row>
    <row r="51" spans="1:14" x14ac:dyDescent="0.7">
      <c r="A51" s="181"/>
      <c r="B51" s="182"/>
      <c r="C51" s="183"/>
      <c r="D51" s="184"/>
      <c r="E51" s="182"/>
      <c r="F51" s="185"/>
      <c r="G51" s="186"/>
      <c r="H51" s="316"/>
      <c r="I51" s="317"/>
      <c r="J51" s="318"/>
      <c r="K51" s="181"/>
      <c r="L51" s="188"/>
      <c r="M51" s="188"/>
      <c r="N51" s="189"/>
    </row>
    <row r="52" spans="1:14" x14ac:dyDescent="0.7">
      <c r="A52" s="181"/>
      <c r="B52" s="182"/>
      <c r="C52" s="183"/>
      <c r="D52" s="184"/>
      <c r="E52" s="182"/>
      <c r="F52" s="185"/>
      <c r="G52" s="186"/>
      <c r="H52" s="316"/>
      <c r="I52" s="317"/>
      <c r="J52" s="318"/>
      <c r="K52" s="181"/>
      <c r="L52" s="188"/>
      <c r="M52" s="188"/>
      <c r="N52" s="189"/>
    </row>
    <row r="53" spans="1:14" x14ac:dyDescent="0.7">
      <c r="A53" s="446"/>
      <c r="B53" s="447"/>
      <c r="C53" s="448"/>
      <c r="D53" s="449"/>
      <c r="E53" s="449"/>
      <c r="F53" s="449"/>
      <c r="G53" s="448"/>
      <c r="H53" s="450"/>
      <c r="I53" s="319"/>
      <c r="J53" s="320"/>
      <c r="K53" s="451"/>
      <c r="L53" s="452"/>
      <c r="M53" s="453"/>
      <c r="N53" s="454"/>
    </row>
    <row r="54" spans="1:14" x14ac:dyDescent="0.7">
      <c r="A54" s="431"/>
      <c r="B54" s="432"/>
      <c r="C54" s="433"/>
      <c r="D54" s="434"/>
      <c r="E54" s="435"/>
      <c r="F54" s="435"/>
      <c r="G54" s="436">
        <f>SUM(G50:G53)</f>
        <v>313200</v>
      </c>
      <c r="H54" s="437">
        <f>SUM(H50:H53)</f>
        <v>93960</v>
      </c>
      <c r="I54" s="438">
        <f>+H54*0.01</f>
        <v>939.6</v>
      </c>
      <c r="J54" s="439">
        <f>+H54-I54</f>
        <v>93020.4</v>
      </c>
      <c r="K54" s="431"/>
      <c r="L54" s="440"/>
      <c r="M54" s="441"/>
      <c r="N54" s="442"/>
    </row>
    <row r="55" spans="1:14" x14ac:dyDescent="0.7">
      <c r="A55" s="407"/>
      <c r="B55" s="1"/>
      <c r="C55" s="10"/>
      <c r="D55" s="15"/>
      <c r="E55" s="407"/>
      <c r="F55" s="407"/>
      <c r="G55" s="11"/>
      <c r="H55" s="1"/>
      <c r="I55" s="12"/>
      <c r="J55" s="12"/>
      <c r="K55" s="12"/>
      <c r="L55" s="1"/>
      <c r="M55" s="1"/>
      <c r="N55" s="407"/>
    </row>
    <row r="56" spans="1:14" x14ac:dyDescent="0.7">
      <c r="A56" s="308" t="s">
        <v>478</v>
      </c>
      <c r="B56" s="308"/>
      <c r="C56" s="309"/>
      <c r="D56" s="310"/>
      <c r="E56" s="308"/>
      <c r="F56" s="308"/>
      <c r="G56" s="311">
        <f>H54</f>
        <v>93960</v>
      </c>
      <c r="H56" s="311" t="s">
        <v>482</v>
      </c>
      <c r="I56" s="408"/>
      <c r="J56" s="311"/>
      <c r="K56" s="1"/>
      <c r="L56" s="1"/>
      <c r="M56" s="1"/>
      <c r="N56" s="407"/>
    </row>
    <row r="57" spans="1:14" x14ac:dyDescent="0.7">
      <c r="A57" s="308"/>
      <c r="B57" s="308"/>
      <c r="C57" s="309"/>
      <c r="D57" s="310"/>
      <c r="E57" s="308"/>
      <c r="F57" s="308"/>
      <c r="G57" s="311"/>
      <c r="H57" s="311"/>
      <c r="I57" s="408"/>
      <c r="J57" s="311"/>
      <c r="K57" s="1"/>
      <c r="L57" s="1"/>
      <c r="M57" s="1"/>
      <c r="N57" s="407"/>
    </row>
    <row r="58" spans="1:14" x14ac:dyDescent="0.7">
      <c r="A58" s="407"/>
      <c r="B58" s="1"/>
      <c r="C58" s="10"/>
      <c r="D58" s="15"/>
      <c r="E58" s="407"/>
      <c r="F58" s="407"/>
      <c r="G58" s="11"/>
      <c r="H58" s="1"/>
      <c r="I58" s="1"/>
      <c r="J58" s="1"/>
      <c r="K58" s="1"/>
      <c r="L58" s="1"/>
      <c r="M58" s="1"/>
      <c r="N58" s="407"/>
    </row>
    <row r="59" spans="1:14" x14ac:dyDescent="0.7">
      <c r="A59" s="407"/>
      <c r="B59" s="1"/>
      <c r="C59" s="10"/>
      <c r="D59" s="15"/>
      <c r="E59" s="407"/>
      <c r="F59" s="407"/>
      <c r="G59" s="11"/>
      <c r="H59" s="1"/>
      <c r="I59" s="408"/>
      <c r="J59" s="613" t="s">
        <v>480</v>
      </c>
      <c r="K59" s="613"/>
      <c r="L59" s="613"/>
      <c r="M59" s="613"/>
      <c r="N59" s="200"/>
    </row>
    <row r="60" spans="1:14" x14ac:dyDescent="0.7">
      <c r="A60" s="407"/>
      <c r="B60" s="1"/>
      <c r="C60" s="10"/>
      <c r="D60" s="15"/>
      <c r="E60" s="407"/>
      <c r="F60" s="407"/>
      <c r="G60" s="11"/>
      <c r="H60" s="1"/>
      <c r="I60" s="408"/>
      <c r="J60" s="408"/>
      <c r="K60" s="607" t="s">
        <v>30</v>
      </c>
      <c r="L60" s="607"/>
      <c r="M60" s="322"/>
      <c r="N60" s="200"/>
    </row>
    <row r="66" spans="1:14" x14ac:dyDescent="0.7">
      <c r="A66" s="611" t="s">
        <v>393</v>
      </c>
      <c r="B66" s="611"/>
      <c r="C66" s="611"/>
      <c r="D66" s="611"/>
      <c r="E66" s="611"/>
      <c r="F66" s="611"/>
      <c r="G66" s="611"/>
      <c r="H66" s="611"/>
      <c r="I66" s="611"/>
      <c r="J66" s="611"/>
      <c r="K66" s="611"/>
      <c r="L66" s="611"/>
      <c r="M66" s="611"/>
      <c r="N66" s="455"/>
    </row>
    <row r="67" spans="1:14" x14ac:dyDescent="0.7">
      <c r="A67" s="612" t="s">
        <v>207</v>
      </c>
      <c r="B67" s="612"/>
      <c r="C67" s="612"/>
      <c r="D67" s="612"/>
      <c r="E67" s="612"/>
      <c r="F67" s="612"/>
      <c r="G67" s="612"/>
      <c r="H67" s="612"/>
      <c r="I67" s="612"/>
      <c r="J67" s="612"/>
      <c r="K67" s="612"/>
      <c r="L67" s="612"/>
      <c r="M67" s="612"/>
      <c r="N67" s="445"/>
    </row>
    <row r="68" spans="1:14" ht="16.8" customHeight="1" x14ac:dyDescent="0.7">
      <c r="A68" s="456"/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</row>
    <row r="69" spans="1:14" x14ac:dyDescent="0.7">
      <c r="A69" s="3" t="s">
        <v>17</v>
      </c>
      <c r="B69" s="4" t="s">
        <v>19</v>
      </c>
      <c r="C69" s="5" t="s">
        <v>18</v>
      </c>
      <c r="D69" s="14" t="s">
        <v>29</v>
      </c>
      <c r="E69" s="6" t="s">
        <v>16</v>
      </c>
      <c r="F69" s="6" t="s">
        <v>23</v>
      </c>
      <c r="G69" s="7" t="s">
        <v>0</v>
      </c>
      <c r="H69" s="312" t="s">
        <v>15</v>
      </c>
      <c r="I69" s="2" t="s">
        <v>9</v>
      </c>
      <c r="J69" s="2" t="s">
        <v>10</v>
      </c>
      <c r="K69" s="3" t="s">
        <v>6</v>
      </c>
      <c r="L69" s="3" t="s">
        <v>5</v>
      </c>
      <c r="M69" s="3" t="s">
        <v>4</v>
      </c>
      <c r="N69" s="8" t="s">
        <v>3</v>
      </c>
    </row>
    <row r="70" spans="1:14" ht="63" x14ac:dyDescent="0.7">
      <c r="A70" s="266" t="s">
        <v>251</v>
      </c>
      <c r="B70" s="175" t="s">
        <v>168</v>
      </c>
      <c r="C70" s="463" t="s">
        <v>187</v>
      </c>
      <c r="D70" s="177">
        <v>5220190005555</v>
      </c>
      <c r="E70" s="175" t="s">
        <v>283</v>
      </c>
      <c r="F70" s="246" t="s">
        <v>206</v>
      </c>
      <c r="G70" s="223">
        <v>468000</v>
      </c>
      <c r="H70" s="460">
        <f>+G70*30%</f>
        <v>140400</v>
      </c>
      <c r="I70" s="461">
        <f>+H70*0.01</f>
        <v>1404</v>
      </c>
      <c r="J70" s="462">
        <f>+H70-I70</f>
        <v>138996</v>
      </c>
      <c r="K70" s="174" t="s">
        <v>119</v>
      </c>
      <c r="L70" s="179" t="s">
        <v>252</v>
      </c>
      <c r="M70" s="179" t="s">
        <v>253</v>
      </c>
      <c r="N70" s="180">
        <v>6156066073</v>
      </c>
    </row>
    <row r="71" spans="1:14" x14ac:dyDescent="0.7">
      <c r="A71" s="181"/>
      <c r="B71" s="182"/>
      <c r="C71" s="183"/>
      <c r="D71" s="184"/>
      <c r="E71" s="182"/>
      <c r="F71" s="185"/>
      <c r="G71" s="186"/>
      <c r="H71" s="316"/>
      <c r="I71" s="317"/>
      <c r="J71" s="318"/>
      <c r="K71" s="181"/>
      <c r="L71" s="188"/>
      <c r="M71" s="188"/>
      <c r="N71" s="189"/>
    </row>
    <row r="72" spans="1:14" x14ac:dyDescent="0.7">
      <c r="A72" s="181"/>
      <c r="B72" s="182"/>
      <c r="C72" s="183"/>
      <c r="D72" s="184"/>
      <c r="E72" s="182"/>
      <c r="F72" s="185"/>
      <c r="G72" s="186"/>
      <c r="H72" s="316"/>
      <c r="I72" s="317"/>
      <c r="J72" s="318"/>
      <c r="K72" s="181"/>
      <c r="L72" s="188"/>
      <c r="M72" s="188"/>
      <c r="N72" s="189"/>
    </row>
    <row r="73" spans="1:14" x14ac:dyDescent="0.7">
      <c r="A73" s="446"/>
      <c r="B73" s="447"/>
      <c r="C73" s="448"/>
      <c r="D73" s="449"/>
      <c r="E73" s="449"/>
      <c r="F73" s="449"/>
      <c r="G73" s="448"/>
      <c r="H73" s="450"/>
      <c r="I73" s="319"/>
      <c r="J73" s="320"/>
      <c r="K73" s="451"/>
      <c r="L73" s="452"/>
      <c r="M73" s="453"/>
      <c r="N73" s="454"/>
    </row>
    <row r="74" spans="1:14" x14ac:dyDescent="0.7">
      <c r="A74" s="431"/>
      <c r="B74" s="432"/>
      <c r="C74" s="433"/>
      <c r="D74" s="434"/>
      <c r="E74" s="435"/>
      <c r="F74" s="435"/>
      <c r="G74" s="436">
        <f>SUM(G70:G73)</f>
        <v>468000</v>
      </c>
      <c r="H74" s="437">
        <f>SUM(H70:H73)</f>
        <v>140400</v>
      </c>
      <c r="I74" s="438">
        <f>+H74*0.01</f>
        <v>1404</v>
      </c>
      <c r="J74" s="439">
        <f>+H74-I74</f>
        <v>138996</v>
      </c>
      <c r="K74" s="431"/>
      <c r="L74" s="440"/>
      <c r="M74" s="441"/>
      <c r="N74" s="442"/>
    </row>
    <row r="75" spans="1:14" x14ac:dyDescent="0.7">
      <c r="A75" s="457"/>
      <c r="B75" s="1"/>
      <c r="C75" s="10"/>
      <c r="D75" s="15"/>
      <c r="E75" s="457"/>
      <c r="F75" s="457"/>
      <c r="G75" s="11"/>
      <c r="H75" s="1"/>
      <c r="I75" s="12"/>
      <c r="J75" s="12"/>
      <c r="K75" s="12"/>
      <c r="L75" s="1"/>
      <c r="M75" s="1"/>
      <c r="N75" s="457"/>
    </row>
    <row r="76" spans="1:14" x14ac:dyDescent="0.7">
      <c r="A76" s="308" t="s">
        <v>478</v>
      </c>
      <c r="B76" s="308"/>
      <c r="C76" s="309"/>
      <c r="D76" s="310"/>
      <c r="E76" s="308"/>
      <c r="F76" s="308"/>
      <c r="G76" s="311">
        <f>H74</f>
        <v>140400</v>
      </c>
      <c r="H76" s="311" t="s">
        <v>483</v>
      </c>
      <c r="I76" s="408"/>
      <c r="J76" s="311"/>
      <c r="K76" s="1"/>
      <c r="L76" s="1"/>
      <c r="M76" s="1"/>
      <c r="N76" s="457"/>
    </row>
    <row r="77" spans="1:14" x14ac:dyDescent="0.7">
      <c r="A77" s="308"/>
      <c r="B77" s="308"/>
      <c r="C77" s="309"/>
      <c r="D77" s="310"/>
      <c r="E77" s="308"/>
      <c r="F77" s="308"/>
      <c r="G77" s="311"/>
      <c r="H77" s="311"/>
      <c r="I77" s="408"/>
      <c r="J77" s="311"/>
      <c r="K77" s="1"/>
      <c r="L77" s="1"/>
      <c r="M77" s="1"/>
      <c r="N77" s="457"/>
    </row>
    <row r="78" spans="1:14" x14ac:dyDescent="0.7">
      <c r="A78" s="457"/>
      <c r="B78" s="1"/>
      <c r="C78" s="10"/>
      <c r="D78" s="15"/>
      <c r="E78" s="457"/>
      <c r="F78" s="457"/>
      <c r="G78" s="11"/>
      <c r="H78" s="1"/>
      <c r="I78" s="1"/>
      <c r="J78" s="1"/>
      <c r="K78" s="1"/>
      <c r="L78" s="1"/>
      <c r="M78" s="1"/>
      <c r="N78" s="457"/>
    </row>
    <row r="79" spans="1:14" x14ac:dyDescent="0.7">
      <c r="A79" s="457"/>
      <c r="B79" s="1"/>
      <c r="C79" s="10"/>
      <c r="D79" s="15"/>
      <c r="E79" s="457"/>
      <c r="F79" s="457"/>
      <c r="G79" s="11"/>
      <c r="H79" s="1"/>
      <c r="I79" s="408"/>
      <c r="J79" s="613" t="s">
        <v>480</v>
      </c>
      <c r="K79" s="613"/>
      <c r="L79" s="613"/>
      <c r="M79" s="613"/>
      <c r="N79" s="200"/>
    </row>
    <row r="80" spans="1:14" x14ac:dyDescent="0.7">
      <c r="A80" s="457"/>
      <c r="B80" s="1"/>
      <c r="C80" s="10"/>
      <c r="D80" s="15"/>
      <c r="E80" s="457"/>
      <c r="F80" s="457"/>
      <c r="G80" s="11"/>
      <c r="H80" s="1"/>
      <c r="I80" s="408"/>
      <c r="J80" s="408"/>
      <c r="K80" s="607" t="s">
        <v>30</v>
      </c>
      <c r="L80" s="607"/>
      <c r="M80" s="322"/>
      <c r="N80" s="200"/>
    </row>
    <row r="91" spans="1:14" x14ac:dyDescent="0.7">
      <c r="A91" s="611" t="s">
        <v>393</v>
      </c>
      <c r="B91" s="611"/>
      <c r="C91" s="611"/>
      <c r="D91" s="611"/>
      <c r="E91" s="611"/>
      <c r="F91" s="611"/>
      <c r="G91" s="611"/>
      <c r="H91" s="611"/>
      <c r="I91" s="611"/>
      <c r="J91" s="611"/>
      <c r="K91" s="611"/>
      <c r="L91" s="611"/>
      <c r="M91" s="611"/>
      <c r="N91" s="455"/>
    </row>
    <row r="92" spans="1:14" x14ac:dyDescent="0.7">
      <c r="A92" s="612" t="s">
        <v>207</v>
      </c>
      <c r="B92" s="612"/>
      <c r="C92" s="612"/>
      <c r="D92" s="612"/>
      <c r="E92" s="612"/>
      <c r="F92" s="612"/>
      <c r="G92" s="612"/>
      <c r="H92" s="612"/>
      <c r="I92" s="612"/>
      <c r="J92" s="612"/>
      <c r="K92" s="612"/>
      <c r="L92" s="612"/>
      <c r="M92" s="612"/>
      <c r="N92" s="445"/>
    </row>
    <row r="93" spans="1:14" ht="10.199999999999999" customHeight="1" x14ac:dyDescent="0.7">
      <c r="A93" s="456"/>
      <c r="B93" s="456"/>
      <c r="C93" s="456"/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</row>
    <row r="94" spans="1:14" x14ac:dyDescent="0.7">
      <c r="A94" s="3" t="s">
        <v>17</v>
      </c>
      <c r="B94" s="4" t="s">
        <v>19</v>
      </c>
      <c r="C94" s="5" t="s">
        <v>18</v>
      </c>
      <c r="D94" s="14" t="s">
        <v>29</v>
      </c>
      <c r="E94" s="6" t="s">
        <v>16</v>
      </c>
      <c r="F94" s="6" t="s">
        <v>23</v>
      </c>
      <c r="G94" s="323" t="s">
        <v>0</v>
      </c>
      <c r="H94" s="312" t="s">
        <v>15</v>
      </c>
      <c r="I94" s="2" t="s">
        <v>9</v>
      </c>
      <c r="J94" s="2" t="s">
        <v>10</v>
      </c>
      <c r="K94" s="3" t="s">
        <v>6</v>
      </c>
      <c r="L94" s="3" t="s">
        <v>5</v>
      </c>
      <c r="M94" s="3" t="s">
        <v>4</v>
      </c>
      <c r="N94" s="8" t="s">
        <v>3</v>
      </c>
    </row>
    <row r="95" spans="1:14" ht="42" x14ac:dyDescent="0.7">
      <c r="A95" s="174" t="s">
        <v>101</v>
      </c>
      <c r="B95" s="175" t="s">
        <v>137</v>
      </c>
      <c r="C95" s="443" t="s">
        <v>375</v>
      </c>
      <c r="D95" s="177">
        <v>3301500691528</v>
      </c>
      <c r="E95" s="175" t="s">
        <v>373</v>
      </c>
      <c r="F95" s="246" t="s">
        <v>206</v>
      </c>
      <c r="G95" s="223">
        <v>450000</v>
      </c>
      <c r="H95" s="313">
        <f>+G95*30%</f>
        <v>135000</v>
      </c>
      <c r="I95" s="314">
        <f>+H95*0.01</f>
        <v>1350</v>
      </c>
      <c r="J95" s="315">
        <f>+H95-I95</f>
        <v>133650</v>
      </c>
      <c r="K95" s="174" t="s">
        <v>101</v>
      </c>
      <c r="L95" s="179" t="s">
        <v>41</v>
      </c>
      <c r="M95" s="179" t="s">
        <v>220</v>
      </c>
      <c r="N95" s="180">
        <v>4262658059</v>
      </c>
    </row>
    <row r="96" spans="1:14" x14ac:dyDescent="0.7">
      <c r="A96" s="181"/>
      <c r="B96" s="182"/>
      <c r="C96" s="183"/>
      <c r="D96" s="184"/>
      <c r="E96" s="182"/>
      <c r="F96" s="185"/>
      <c r="G96" s="186"/>
      <c r="H96" s="316"/>
      <c r="I96" s="317"/>
      <c r="J96" s="318"/>
      <c r="K96" s="181"/>
      <c r="L96" s="188"/>
      <c r="M96" s="188"/>
      <c r="N96" s="189"/>
    </row>
    <row r="97" spans="1:14" x14ac:dyDescent="0.7">
      <c r="A97" s="181"/>
      <c r="B97" s="182"/>
      <c r="C97" s="183"/>
      <c r="D97" s="184"/>
      <c r="E97" s="182"/>
      <c r="F97" s="185"/>
      <c r="G97" s="186"/>
      <c r="H97" s="316"/>
      <c r="I97" s="317"/>
      <c r="J97" s="318"/>
      <c r="K97" s="181"/>
      <c r="L97" s="188"/>
      <c r="M97" s="188"/>
      <c r="N97" s="189"/>
    </row>
    <row r="98" spans="1:14" x14ac:dyDescent="0.7">
      <c r="A98" s="446"/>
      <c r="B98" s="447"/>
      <c r="C98" s="448"/>
      <c r="D98" s="449"/>
      <c r="E98" s="449"/>
      <c r="F98" s="449"/>
      <c r="G98" s="448"/>
      <c r="H98" s="450"/>
      <c r="I98" s="319"/>
      <c r="J98" s="320"/>
      <c r="K98" s="451"/>
      <c r="L98" s="452"/>
      <c r="M98" s="453"/>
      <c r="N98" s="454"/>
    </row>
    <row r="99" spans="1:14" x14ac:dyDescent="0.7">
      <c r="A99" s="431"/>
      <c r="B99" s="432"/>
      <c r="C99" s="433"/>
      <c r="D99" s="434"/>
      <c r="E99" s="435"/>
      <c r="F99" s="435"/>
      <c r="G99" s="436">
        <f>SUM(G95:G98)</f>
        <v>450000</v>
      </c>
      <c r="H99" s="437">
        <f>SUM(H95:H98)</f>
        <v>135000</v>
      </c>
      <c r="I99" s="438">
        <f>+H99*0.01</f>
        <v>1350</v>
      </c>
      <c r="J99" s="439">
        <f>+H99-I99</f>
        <v>133650</v>
      </c>
      <c r="K99" s="431"/>
      <c r="L99" s="440"/>
      <c r="M99" s="441"/>
      <c r="N99" s="442"/>
    </row>
    <row r="100" spans="1:14" x14ac:dyDescent="0.7">
      <c r="A100" s="457"/>
      <c r="B100" s="1"/>
      <c r="C100" s="10"/>
      <c r="D100" s="15"/>
      <c r="E100" s="457"/>
      <c r="F100" s="457"/>
      <c r="G100" s="11"/>
      <c r="H100" s="1"/>
      <c r="I100" s="12"/>
      <c r="J100" s="12"/>
      <c r="K100" s="12"/>
      <c r="L100" s="1"/>
      <c r="M100" s="1"/>
      <c r="N100" s="457"/>
    </row>
    <row r="101" spans="1:14" x14ac:dyDescent="0.7">
      <c r="A101" s="308" t="s">
        <v>478</v>
      </c>
      <c r="B101" s="308"/>
      <c r="C101" s="309"/>
      <c r="D101" s="310"/>
      <c r="E101" s="308"/>
      <c r="F101" s="308"/>
      <c r="G101" s="311">
        <f>H99</f>
        <v>135000</v>
      </c>
      <c r="H101" s="311" t="s">
        <v>484</v>
      </c>
      <c r="I101" s="408"/>
      <c r="J101" s="311"/>
      <c r="K101" s="1"/>
      <c r="L101" s="1"/>
      <c r="M101" s="1"/>
      <c r="N101" s="457"/>
    </row>
    <row r="102" spans="1:14" x14ac:dyDescent="0.7">
      <c r="A102" s="308"/>
      <c r="B102" s="308"/>
      <c r="C102" s="309"/>
      <c r="D102" s="310"/>
      <c r="E102" s="308"/>
      <c r="F102" s="308"/>
      <c r="G102" s="311"/>
      <c r="H102" s="311"/>
      <c r="I102" s="408"/>
      <c r="J102" s="311"/>
      <c r="K102" s="1"/>
      <c r="L102" s="1"/>
      <c r="M102" s="1"/>
      <c r="N102" s="457"/>
    </row>
    <row r="103" spans="1:14" x14ac:dyDescent="0.7">
      <c r="A103" s="457"/>
      <c r="B103" s="1"/>
      <c r="C103" s="10"/>
      <c r="D103" s="15"/>
      <c r="E103" s="457"/>
      <c r="F103" s="457"/>
      <c r="G103" s="11"/>
      <c r="H103" s="1"/>
      <c r="I103" s="1"/>
      <c r="J103" s="1"/>
      <c r="K103" s="1"/>
      <c r="L103" s="1"/>
      <c r="M103" s="1"/>
      <c r="N103" s="457"/>
    </row>
    <row r="104" spans="1:14" x14ac:dyDescent="0.7">
      <c r="A104" s="457"/>
      <c r="B104" s="1"/>
      <c r="C104" s="10"/>
      <c r="D104" s="15"/>
      <c r="E104" s="457"/>
      <c r="F104" s="457"/>
      <c r="G104" s="11"/>
      <c r="H104" s="1"/>
      <c r="I104" s="408"/>
      <c r="J104" s="613" t="s">
        <v>480</v>
      </c>
      <c r="K104" s="613"/>
      <c r="L104" s="613"/>
      <c r="M104" s="613"/>
      <c r="N104" s="200"/>
    </row>
    <row r="105" spans="1:14" x14ac:dyDescent="0.7">
      <c r="A105" s="457"/>
      <c r="B105" s="1"/>
      <c r="C105" s="10"/>
      <c r="D105" s="15"/>
      <c r="E105" s="457"/>
      <c r="F105" s="457"/>
      <c r="G105" s="11"/>
      <c r="H105" s="1"/>
      <c r="I105" s="408"/>
      <c r="J105" s="408"/>
      <c r="K105" s="607" t="s">
        <v>30</v>
      </c>
      <c r="L105" s="607"/>
      <c r="M105" s="322"/>
      <c r="N105" s="200"/>
    </row>
    <row r="117" spans="1:14" x14ac:dyDescent="0.7">
      <c r="A117" s="611" t="s">
        <v>393</v>
      </c>
      <c r="B117" s="611"/>
      <c r="C117" s="611"/>
      <c r="D117" s="611"/>
      <c r="E117" s="611"/>
      <c r="F117" s="611"/>
      <c r="G117" s="611"/>
      <c r="H117" s="611"/>
      <c r="I117" s="611"/>
      <c r="J117" s="611"/>
      <c r="K117" s="611"/>
      <c r="L117" s="611"/>
      <c r="M117" s="611"/>
      <c r="N117" s="455"/>
    </row>
    <row r="118" spans="1:14" x14ac:dyDescent="0.7">
      <c r="A118" s="612" t="s">
        <v>207</v>
      </c>
      <c r="B118" s="612"/>
      <c r="C118" s="612"/>
      <c r="D118" s="612"/>
      <c r="E118" s="612"/>
      <c r="F118" s="612"/>
      <c r="G118" s="612"/>
      <c r="H118" s="612"/>
      <c r="I118" s="612"/>
      <c r="J118" s="612"/>
      <c r="K118" s="612"/>
      <c r="L118" s="612"/>
      <c r="M118" s="612"/>
      <c r="N118" s="445"/>
    </row>
    <row r="119" spans="1:14" ht="11.4" customHeight="1" x14ac:dyDescent="0.7">
      <c r="A119" s="456"/>
      <c r="B119" s="456"/>
      <c r="C119" s="456"/>
      <c r="D119" s="456"/>
      <c r="E119" s="456"/>
      <c r="F119" s="456"/>
      <c r="G119" s="456"/>
      <c r="H119" s="456"/>
      <c r="I119" s="456"/>
      <c r="J119" s="456"/>
      <c r="K119" s="456"/>
      <c r="L119" s="456"/>
      <c r="M119" s="456"/>
      <c r="N119" s="456"/>
    </row>
    <row r="120" spans="1:14" x14ac:dyDescent="0.7">
      <c r="A120" s="3" t="s">
        <v>17</v>
      </c>
      <c r="B120" s="4" t="s">
        <v>19</v>
      </c>
      <c r="C120" s="5" t="s">
        <v>18</v>
      </c>
      <c r="D120" s="14" t="s">
        <v>29</v>
      </c>
      <c r="E120" s="6" t="s">
        <v>16</v>
      </c>
      <c r="F120" s="6" t="s">
        <v>23</v>
      </c>
      <c r="G120" s="323" t="s">
        <v>0</v>
      </c>
      <c r="H120" s="312" t="s">
        <v>15</v>
      </c>
      <c r="I120" s="2" t="s">
        <v>9</v>
      </c>
      <c r="J120" s="2" t="s">
        <v>10</v>
      </c>
      <c r="K120" s="3" t="s">
        <v>6</v>
      </c>
      <c r="L120" s="3" t="s">
        <v>5</v>
      </c>
      <c r="M120" s="3" t="s">
        <v>4</v>
      </c>
      <c r="N120" s="8" t="s">
        <v>3</v>
      </c>
    </row>
    <row r="121" spans="1:14" x14ac:dyDescent="0.7">
      <c r="A121" s="174" t="s">
        <v>70</v>
      </c>
      <c r="B121" s="175" t="s">
        <v>173</v>
      </c>
      <c r="C121" s="245" t="s">
        <v>325</v>
      </c>
      <c r="D121" s="177">
        <v>3569900064607</v>
      </c>
      <c r="E121" s="175" t="s">
        <v>308</v>
      </c>
      <c r="F121" s="246" t="s">
        <v>206</v>
      </c>
      <c r="G121" s="223">
        <v>397800</v>
      </c>
      <c r="H121" s="313">
        <f>+G121*30%</f>
        <v>119340</v>
      </c>
      <c r="I121" s="314">
        <f>+H121*0.01</f>
        <v>1193.4000000000001</v>
      </c>
      <c r="J121" s="315">
        <f>+H121-I121</f>
        <v>118146.6</v>
      </c>
      <c r="K121" s="174" t="s">
        <v>70</v>
      </c>
      <c r="L121" s="179" t="s">
        <v>41</v>
      </c>
      <c r="M121" s="179" t="s">
        <v>242</v>
      </c>
      <c r="N121" s="180">
        <v>3642194124</v>
      </c>
    </row>
    <row r="122" spans="1:14" x14ac:dyDescent="0.7">
      <c r="A122" s="181"/>
      <c r="B122" s="182"/>
      <c r="C122" s="183"/>
      <c r="D122" s="184"/>
      <c r="E122" s="182"/>
      <c r="F122" s="185"/>
      <c r="G122" s="186"/>
      <c r="H122" s="316"/>
      <c r="I122" s="317"/>
      <c r="J122" s="318"/>
      <c r="K122" s="181"/>
      <c r="L122" s="188"/>
      <c r="M122" s="188"/>
      <c r="N122" s="189"/>
    </row>
    <row r="123" spans="1:14" x14ac:dyDescent="0.7">
      <c r="A123" s="181"/>
      <c r="B123" s="182"/>
      <c r="C123" s="183"/>
      <c r="D123" s="184"/>
      <c r="E123" s="182"/>
      <c r="F123" s="185"/>
      <c r="G123" s="186"/>
      <c r="H123" s="316"/>
      <c r="I123" s="317"/>
      <c r="J123" s="318"/>
      <c r="K123" s="181"/>
      <c r="L123" s="188"/>
      <c r="M123" s="188"/>
      <c r="N123" s="189"/>
    </row>
    <row r="124" spans="1:14" x14ac:dyDescent="0.7">
      <c r="A124" s="446"/>
      <c r="B124" s="447"/>
      <c r="C124" s="448"/>
      <c r="D124" s="449"/>
      <c r="E124" s="449"/>
      <c r="F124" s="449"/>
      <c r="G124" s="448"/>
      <c r="H124" s="450"/>
      <c r="I124" s="319"/>
      <c r="J124" s="320"/>
      <c r="K124" s="451"/>
      <c r="L124" s="452"/>
      <c r="M124" s="453"/>
      <c r="N124" s="454"/>
    </row>
    <row r="125" spans="1:14" x14ac:dyDescent="0.7">
      <c r="A125" s="431"/>
      <c r="B125" s="432"/>
      <c r="C125" s="433"/>
      <c r="D125" s="434"/>
      <c r="E125" s="435"/>
      <c r="F125" s="435"/>
      <c r="G125" s="436">
        <f>SUM(G121:G124)</f>
        <v>397800</v>
      </c>
      <c r="H125" s="437">
        <f>SUM(H121:H124)</f>
        <v>119340</v>
      </c>
      <c r="I125" s="438">
        <f>+H125*0.01</f>
        <v>1193.4000000000001</v>
      </c>
      <c r="J125" s="439">
        <f>+H125-I125</f>
        <v>118146.6</v>
      </c>
      <c r="K125" s="431"/>
      <c r="L125" s="440"/>
      <c r="M125" s="441"/>
      <c r="N125" s="442"/>
    </row>
    <row r="126" spans="1:14" x14ac:dyDescent="0.7">
      <c r="A126" s="457"/>
      <c r="B126" s="1"/>
      <c r="C126" s="10"/>
      <c r="D126" s="15"/>
      <c r="E126" s="457"/>
      <c r="F126" s="457"/>
      <c r="G126" s="11"/>
      <c r="H126" s="1" t="s">
        <v>314</v>
      </c>
      <c r="I126" s="12"/>
      <c r="J126" s="12"/>
      <c r="K126" s="12"/>
      <c r="L126" s="1"/>
      <c r="M126" s="1"/>
      <c r="N126" s="457"/>
    </row>
    <row r="127" spans="1:14" x14ac:dyDescent="0.7">
      <c r="A127" s="308" t="s">
        <v>478</v>
      </c>
      <c r="B127" s="308"/>
      <c r="C127" s="309"/>
      <c r="D127" s="310"/>
      <c r="E127" s="308"/>
      <c r="F127" s="308"/>
      <c r="G127" s="311">
        <f>H125</f>
        <v>119340</v>
      </c>
      <c r="H127" s="311" t="s">
        <v>485</v>
      </c>
      <c r="I127" s="408"/>
      <c r="J127" s="311"/>
      <c r="K127" s="1"/>
      <c r="L127" s="1"/>
      <c r="M127" s="1"/>
      <c r="N127" s="457"/>
    </row>
    <row r="128" spans="1:14" x14ac:dyDescent="0.7">
      <c r="A128" s="308"/>
      <c r="B128" s="308"/>
      <c r="C128" s="309"/>
      <c r="D128" s="310"/>
      <c r="E128" s="308"/>
      <c r="F128" s="308"/>
      <c r="G128" s="311"/>
      <c r="H128" s="311"/>
      <c r="I128" s="408"/>
      <c r="J128" s="311"/>
      <c r="K128" s="1"/>
      <c r="L128" s="1"/>
      <c r="M128" s="1"/>
      <c r="N128" s="457"/>
    </row>
    <row r="129" spans="1:14" x14ac:dyDescent="0.7">
      <c r="A129" s="457"/>
      <c r="B129" s="1"/>
      <c r="C129" s="10"/>
      <c r="D129" s="15"/>
      <c r="E129" s="457"/>
      <c r="F129" s="457"/>
      <c r="G129" s="11"/>
      <c r="H129" s="1"/>
      <c r="I129" s="1"/>
      <c r="J129" s="1"/>
      <c r="K129" s="1"/>
      <c r="L129" s="1"/>
      <c r="M129" s="1"/>
      <c r="N129" s="457"/>
    </row>
    <row r="130" spans="1:14" x14ac:dyDescent="0.7">
      <c r="A130" s="457"/>
      <c r="B130" s="1"/>
      <c r="C130" s="10"/>
      <c r="D130" s="15"/>
      <c r="E130" s="457"/>
      <c r="F130" s="457"/>
      <c r="G130" s="11"/>
      <c r="H130" s="1"/>
      <c r="I130" s="408"/>
      <c r="J130" s="613" t="s">
        <v>480</v>
      </c>
      <c r="K130" s="613"/>
      <c r="L130" s="613"/>
      <c r="M130" s="613"/>
      <c r="N130" s="200"/>
    </row>
    <row r="131" spans="1:14" x14ac:dyDescent="0.7">
      <c r="A131" s="457"/>
      <c r="B131" s="1"/>
      <c r="C131" s="10"/>
      <c r="D131" s="15"/>
      <c r="E131" s="457"/>
      <c r="F131" s="457"/>
      <c r="G131" s="11"/>
      <c r="H131" s="1"/>
      <c r="I131" s="408"/>
      <c r="J131" s="408"/>
      <c r="K131" s="607" t="s">
        <v>30</v>
      </c>
      <c r="L131" s="607"/>
      <c r="M131" s="322"/>
      <c r="N131" s="200"/>
    </row>
    <row r="132" spans="1:14" x14ac:dyDescent="0.7">
      <c r="A132" s="457"/>
      <c r="B132" s="1"/>
      <c r="C132" s="10"/>
      <c r="D132" s="15"/>
      <c r="E132" s="457"/>
      <c r="F132" s="457"/>
      <c r="G132" s="11"/>
      <c r="H132" s="1"/>
      <c r="I132" s="408"/>
      <c r="J132" s="408"/>
      <c r="K132" s="458"/>
      <c r="L132" s="458"/>
      <c r="M132" s="322"/>
      <c r="N132" s="200"/>
    </row>
    <row r="133" spans="1:14" x14ac:dyDescent="0.7">
      <c r="A133" s="457"/>
      <c r="B133" s="1"/>
      <c r="C133" s="10"/>
      <c r="D133" s="15"/>
      <c r="E133" s="457"/>
      <c r="F133" s="457"/>
      <c r="G133" s="11"/>
      <c r="H133" s="1"/>
      <c r="I133" s="408"/>
      <c r="J133" s="408"/>
      <c r="K133" s="458"/>
      <c r="L133" s="458"/>
      <c r="M133" s="322"/>
      <c r="N133" s="200"/>
    </row>
    <row r="134" spans="1:14" x14ac:dyDescent="0.7">
      <c r="A134" s="457"/>
      <c r="B134" s="1"/>
      <c r="C134" s="10"/>
      <c r="D134" s="15"/>
      <c r="E134" s="457"/>
      <c r="F134" s="457"/>
      <c r="G134" s="11"/>
      <c r="H134" s="1"/>
      <c r="I134" s="408"/>
      <c r="J134" s="408"/>
      <c r="K134" s="458"/>
      <c r="L134" s="458"/>
      <c r="M134" s="322"/>
      <c r="N134" s="200"/>
    </row>
    <row r="135" spans="1:14" x14ac:dyDescent="0.7">
      <c r="A135" s="457"/>
      <c r="B135" s="1"/>
      <c r="C135" s="10"/>
      <c r="D135" s="15"/>
      <c r="E135" s="457"/>
      <c r="F135" s="457"/>
      <c r="G135" s="11"/>
      <c r="H135" s="1"/>
      <c r="I135" s="408"/>
      <c r="J135" s="408"/>
      <c r="K135" s="458"/>
      <c r="L135" s="458"/>
      <c r="M135" s="322"/>
      <c r="N135" s="200"/>
    </row>
    <row r="136" spans="1:14" x14ac:dyDescent="0.7">
      <c r="A136" s="457"/>
      <c r="B136" s="1"/>
      <c r="C136" s="10"/>
      <c r="D136" s="15"/>
      <c r="E136" s="457"/>
      <c r="F136" s="457"/>
      <c r="G136" s="11"/>
      <c r="H136" s="1"/>
      <c r="I136" s="408"/>
      <c r="J136" s="408"/>
      <c r="K136" s="458"/>
      <c r="L136" s="458"/>
      <c r="M136" s="322"/>
      <c r="N136" s="200"/>
    </row>
    <row r="137" spans="1:14" x14ac:dyDescent="0.7">
      <c r="A137" s="457"/>
      <c r="B137" s="1"/>
      <c r="C137" s="10"/>
      <c r="D137" s="15"/>
      <c r="E137" s="457"/>
      <c r="F137" s="457"/>
      <c r="G137" s="11"/>
      <c r="H137" s="1"/>
      <c r="I137" s="408"/>
      <c r="J137" s="408"/>
      <c r="K137" s="458"/>
      <c r="L137" s="458"/>
      <c r="M137" s="322"/>
      <c r="N137" s="200"/>
    </row>
    <row r="138" spans="1:14" x14ac:dyDescent="0.7">
      <c r="A138" s="457"/>
      <c r="B138" s="1"/>
      <c r="C138" s="10"/>
      <c r="D138" s="15"/>
      <c r="E138" s="457"/>
      <c r="F138" s="457"/>
      <c r="G138" s="11"/>
      <c r="H138" s="1"/>
      <c r="I138" s="408"/>
      <c r="J138" s="408"/>
      <c r="K138" s="458"/>
      <c r="L138" s="458"/>
      <c r="M138" s="322"/>
      <c r="N138" s="200"/>
    </row>
    <row r="139" spans="1:14" x14ac:dyDescent="0.7">
      <c r="A139" s="457"/>
      <c r="B139" s="1"/>
      <c r="C139" s="10"/>
      <c r="D139" s="15"/>
      <c r="E139" s="457"/>
      <c r="F139" s="457"/>
      <c r="G139" s="11"/>
      <c r="H139" s="1"/>
      <c r="I139" s="408"/>
      <c r="J139" s="408"/>
      <c r="K139" s="458"/>
      <c r="L139" s="458"/>
      <c r="M139" s="322"/>
      <c r="N139" s="200"/>
    </row>
    <row r="140" spans="1:14" x14ac:dyDescent="0.7">
      <c r="A140" s="457"/>
      <c r="B140" s="1"/>
      <c r="C140" s="10"/>
      <c r="D140" s="15"/>
      <c r="E140" s="457"/>
      <c r="F140" s="457"/>
      <c r="G140" s="11"/>
      <c r="H140" s="1"/>
      <c r="I140" s="408"/>
      <c r="J140" s="408"/>
      <c r="K140" s="458"/>
      <c r="L140" s="458"/>
      <c r="M140" s="322"/>
      <c r="N140" s="200"/>
    </row>
    <row r="141" spans="1:14" x14ac:dyDescent="0.7">
      <c r="A141" s="457"/>
      <c r="B141" s="1"/>
      <c r="C141" s="10"/>
      <c r="D141" s="15"/>
      <c r="E141" s="457"/>
      <c r="F141" s="457"/>
      <c r="G141" s="11"/>
      <c r="H141" s="1"/>
      <c r="I141" s="408"/>
      <c r="J141" s="408"/>
      <c r="K141" s="458"/>
      <c r="L141" s="458"/>
      <c r="M141" s="322"/>
      <c r="N141" s="200"/>
    </row>
    <row r="143" spans="1:14" x14ac:dyDescent="0.7">
      <c r="A143" s="611" t="s">
        <v>393</v>
      </c>
      <c r="B143" s="611"/>
      <c r="C143" s="611"/>
      <c r="D143" s="611"/>
      <c r="E143" s="611"/>
      <c r="F143" s="611"/>
      <c r="G143" s="611"/>
      <c r="H143" s="611"/>
      <c r="I143" s="611"/>
      <c r="J143" s="611"/>
      <c r="K143" s="611"/>
      <c r="L143" s="611"/>
      <c r="M143" s="611"/>
      <c r="N143" s="455"/>
    </row>
    <row r="144" spans="1:14" x14ac:dyDescent="0.7">
      <c r="A144" s="612" t="s">
        <v>207</v>
      </c>
      <c r="B144" s="612"/>
      <c r="C144" s="612"/>
      <c r="D144" s="612"/>
      <c r="E144" s="612"/>
      <c r="F144" s="612"/>
      <c r="G144" s="612"/>
      <c r="H144" s="612"/>
      <c r="I144" s="612"/>
      <c r="J144" s="612"/>
      <c r="K144" s="612"/>
      <c r="L144" s="612"/>
      <c r="M144" s="612"/>
      <c r="N144" s="445"/>
    </row>
    <row r="145" spans="1:14" ht="7.2" customHeight="1" x14ac:dyDescent="0.7">
      <c r="A145" s="456"/>
      <c r="B145" s="456"/>
      <c r="C145" s="456"/>
      <c r="D145" s="456"/>
      <c r="E145" s="456"/>
      <c r="F145" s="456"/>
      <c r="G145" s="456"/>
      <c r="H145" s="456"/>
      <c r="I145" s="456"/>
      <c r="J145" s="456"/>
      <c r="K145" s="456"/>
      <c r="L145" s="456"/>
      <c r="M145" s="456"/>
      <c r="N145" s="456"/>
    </row>
    <row r="146" spans="1:14" x14ac:dyDescent="0.7">
      <c r="A146" s="3" t="s">
        <v>17</v>
      </c>
      <c r="B146" s="4" t="s">
        <v>19</v>
      </c>
      <c r="C146" s="5" t="s">
        <v>18</v>
      </c>
      <c r="D146" s="14" t="s">
        <v>29</v>
      </c>
      <c r="E146" s="6" t="s">
        <v>16</v>
      </c>
      <c r="F146" s="6" t="s">
        <v>23</v>
      </c>
      <c r="G146" s="323" t="s">
        <v>0</v>
      </c>
      <c r="H146" s="312" t="s">
        <v>15</v>
      </c>
      <c r="I146" s="2" t="s">
        <v>9</v>
      </c>
      <c r="J146" s="2" t="s">
        <v>10</v>
      </c>
      <c r="K146" s="3" t="s">
        <v>6</v>
      </c>
      <c r="L146" s="3" t="s">
        <v>5</v>
      </c>
      <c r="M146" s="3" t="s">
        <v>4</v>
      </c>
      <c r="N146" s="8" t="s">
        <v>3</v>
      </c>
    </row>
    <row r="147" spans="1:14" ht="42" x14ac:dyDescent="0.7">
      <c r="A147" s="266" t="s">
        <v>110</v>
      </c>
      <c r="B147" s="175" t="s">
        <v>154</v>
      </c>
      <c r="C147" s="245" t="s">
        <v>326</v>
      </c>
      <c r="D147" s="177">
        <v>3540100293697</v>
      </c>
      <c r="E147" s="175" t="s">
        <v>298</v>
      </c>
      <c r="F147" s="246" t="s">
        <v>206</v>
      </c>
      <c r="G147" s="223">
        <v>360000</v>
      </c>
      <c r="H147" s="313">
        <f>+G147*30%</f>
        <v>108000</v>
      </c>
      <c r="I147" s="314">
        <f>+H147*0.01</f>
        <v>1080</v>
      </c>
      <c r="J147" s="315">
        <f>+H147-I147</f>
        <v>106920</v>
      </c>
      <c r="K147" s="223" t="s">
        <v>69</v>
      </c>
      <c r="L147" s="179" t="s">
        <v>41</v>
      </c>
      <c r="M147" s="223" t="s">
        <v>8</v>
      </c>
      <c r="N147" s="459">
        <v>3542464171</v>
      </c>
    </row>
    <row r="148" spans="1:14" x14ac:dyDescent="0.7">
      <c r="A148" s="181"/>
      <c r="B148" s="182"/>
      <c r="C148" s="183"/>
      <c r="D148" s="184"/>
      <c r="E148" s="182"/>
      <c r="F148" s="185"/>
      <c r="G148" s="186"/>
      <c r="H148" s="316"/>
      <c r="I148" s="317"/>
      <c r="J148" s="318"/>
      <c r="K148" s="181"/>
      <c r="L148" s="188"/>
      <c r="M148" s="188"/>
      <c r="N148" s="189"/>
    </row>
    <row r="149" spans="1:14" x14ac:dyDescent="0.7">
      <c r="A149" s="181"/>
      <c r="B149" s="182"/>
      <c r="C149" s="183"/>
      <c r="D149" s="184"/>
      <c r="E149" s="182"/>
      <c r="F149" s="185"/>
      <c r="G149" s="186"/>
      <c r="H149" s="316"/>
      <c r="I149" s="317"/>
      <c r="J149" s="318"/>
      <c r="K149" s="181"/>
      <c r="L149" s="188"/>
      <c r="M149" s="188"/>
      <c r="N149" s="189"/>
    </row>
    <row r="150" spans="1:14" x14ac:dyDescent="0.7">
      <c r="A150" s="446"/>
      <c r="B150" s="447"/>
      <c r="C150" s="448"/>
      <c r="D150" s="449"/>
      <c r="E150" s="449"/>
      <c r="F150" s="449"/>
      <c r="G150" s="448"/>
      <c r="H150" s="450"/>
      <c r="I150" s="319"/>
      <c r="J150" s="320"/>
      <c r="K150" s="451"/>
      <c r="L150" s="452"/>
      <c r="M150" s="453"/>
      <c r="N150" s="454"/>
    </row>
    <row r="151" spans="1:14" x14ac:dyDescent="0.7">
      <c r="A151" s="431"/>
      <c r="B151" s="432"/>
      <c r="C151" s="433"/>
      <c r="D151" s="434"/>
      <c r="E151" s="435"/>
      <c r="F151" s="435"/>
      <c r="G151" s="436">
        <f>SUM(G147:G150)</f>
        <v>360000</v>
      </c>
      <c r="H151" s="437">
        <f>SUM(H147:H150)</f>
        <v>108000</v>
      </c>
      <c r="I151" s="438">
        <f>+H151*0.01</f>
        <v>1080</v>
      </c>
      <c r="J151" s="439">
        <f>+H151-I151</f>
        <v>106920</v>
      </c>
      <c r="K151" s="431"/>
      <c r="L151" s="440"/>
      <c r="M151" s="441"/>
      <c r="N151" s="442"/>
    </row>
    <row r="152" spans="1:14" x14ac:dyDescent="0.7">
      <c r="A152" s="457"/>
      <c r="B152" s="1"/>
      <c r="C152" s="10"/>
      <c r="D152" s="15"/>
      <c r="E152" s="457"/>
      <c r="F152" s="457"/>
      <c r="G152" s="11"/>
      <c r="H152" s="1"/>
      <c r="I152" s="12"/>
      <c r="J152" s="12"/>
      <c r="K152" s="12"/>
      <c r="L152" s="1"/>
      <c r="M152" s="1"/>
      <c r="N152" s="457"/>
    </row>
    <row r="153" spans="1:14" x14ac:dyDescent="0.7">
      <c r="A153" s="308" t="s">
        <v>478</v>
      </c>
      <c r="B153" s="308"/>
      <c r="C153" s="309"/>
      <c r="D153" s="310"/>
      <c r="E153" s="308"/>
      <c r="F153" s="308"/>
      <c r="G153" s="464">
        <f>H151</f>
        <v>108000</v>
      </c>
      <c r="H153" s="464" t="s">
        <v>482</v>
      </c>
      <c r="I153" s="408"/>
      <c r="J153" s="311"/>
      <c r="K153" s="1"/>
      <c r="L153" s="1"/>
      <c r="M153" s="1"/>
      <c r="N153" s="457"/>
    </row>
    <row r="154" spans="1:14" x14ac:dyDescent="0.7">
      <c r="A154" s="308"/>
      <c r="B154" s="308"/>
      <c r="C154" s="309"/>
      <c r="D154" s="310"/>
      <c r="E154" s="308"/>
      <c r="F154" s="308"/>
      <c r="G154" s="311"/>
      <c r="H154" s="311"/>
      <c r="I154" s="408"/>
      <c r="J154" s="311"/>
      <c r="K154" s="1"/>
      <c r="L154" s="1"/>
      <c r="M154" s="1"/>
      <c r="N154" s="457"/>
    </row>
    <row r="155" spans="1:14" x14ac:dyDescent="0.7">
      <c r="A155" s="457"/>
      <c r="B155" s="1"/>
      <c r="C155" s="10"/>
      <c r="D155" s="15"/>
      <c r="E155" s="457"/>
      <c r="F155" s="457"/>
      <c r="G155" s="11"/>
      <c r="H155" s="1"/>
      <c r="I155" s="1"/>
      <c r="J155" s="1"/>
      <c r="K155" s="1"/>
      <c r="L155" s="1"/>
      <c r="M155" s="1"/>
      <c r="N155" s="457"/>
    </row>
    <row r="156" spans="1:14" x14ac:dyDescent="0.7">
      <c r="A156" s="457"/>
      <c r="B156" s="1"/>
      <c r="C156" s="10"/>
      <c r="D156" s="15"/>
      <c r="E156" s="457"/>
      <c r="F156" s="457"/>
      <c r="G156" s="11"/>
      <c r="H156" s="1"/>
      <c r="I156" s="408"/>
      <c r="J156" s="613" t="s">
        <v>480</v>
      </c>
      <c r="K156" s="613"/>
      <c r="L156" s="613"/>
      <c r="M156" s="613"/>
      <c r="N156" s="200"/>
    </row>
    <row r="157" spans="1:14" x14ac:dyDescent="0.7">
      <c r="A157" s="457"/>
      <c r="B157" s="1"/>
      <c r="C157" s="10"/>
      <c r="D157" s="15"/>
      <c r="E157" s="457"/>
      <c r="F157" s="457"/>
      <c r="G157" s="11"/>
      <c r="H157" s="1"/>
      <c r="I157" s="408"/>
      <c r="J157" s="408"/>
      <c r="K157" s="607" t="s">
        <v>30</v>
      </c>
      <c r="L157" s="607"/>
      <c r="M157" s="322"/>
      <c r="N157" s="200"/>
    </row>
    <row r="170" spans="1:14" x14ac:dyDescent="0.7">
      <c r="A170" s="611" t="s">
        <v>393</v>
      </c>
      <c r="B170" s="611"/>
      <c r="C170" s="611"/>
      <c r="D170" s="611"/>
      <c r="E170" s="611"/>
      <c r="F170" s="611"/>
      <c r="G170" s="611"/>
      <c r="H170" s="611"/>
      <c r="I170" s="611"/>
      <c r="J170" s="611"/>
      <c r="K170" s="611"/>
      <c r="L170" s="611"/>
      <c r="M170" s="611"/>
      <c r="N170" s="455"/>
    </row>
    <row r="171" spans="1:14" x14ac:dyDescent="0.7">
      <c r="A171" s="612" t="s">
        <v>207</v>
      </c>
      <c r="B171" s="612"/>
      <c r="C171" s="612"/>
      <c r="D171" s="612"/>
      <c r="E171" s="612"/>
      <c r="F171" s="612"/>
      <c r="G171" s="612"/>
      <c r="H171" s="612"/>
      <c r="I171" s="612"/>
      <c r="J171" s="612"/>
      <c r="K171" s="612"/>
      <c r="L171" s="612"/>
      <c r="M171" s="612"/>
      <c r="N171" s="445"/>
    </row>
    <row r="172" spans="1:14" ht="15.6" customHeight="1" x14ac:dyDescent="0.7">
      <c r="A172" s="480"/>
      <c r="B172" s="480"/>
      <c r="C172" s="480"/>
      <c r="D172" s="480"/>
      <c r="E172" s="480"/>
      <c r="F172" s="480"/>
      <c r="G172" s="480"/>
      <c r="H172" s="480"/>
      <c r="I172" s="480"/>
      <c r="J172" s="480"/>
      <c r="K172" s="480"/>
      <c r="L172" s="480"/>
      <c r="M172" s="480"/>
      <c r="N172" s="480"/>
    </row>
    <row r="173" spans="1:14" x14ac:dyDescent="0.7">
      <c r="A173" s="3" t="s">
        <v>17</v>
      </c>
      <c r="B173" s="4" t="s">
        <v>19</v>
      </c>
      <c r="C173" s="5" t="s">
        <v>18</v>
      </c>
      <c r="D173" s="14" t="s">
        <v>29</v>
      </c>
      <c r="E173" s="6" t="s">
        <v>16</v>
      </c>
      <c r="F173" s="6" t="s">
        <v>23</v>
      </c>
      <c r="G173" s="323" t="s">
        <v>0</v>
      </c>
      <c r="H173" s="312" t="s">
        <v>15</v>
      </c>
      <c r="I173" s="2" t="s">
        <v>9</v>
      </c>
      <c r="J173" s="2" t="s">
        <v>10</v>
      </c>
      <c r="K173" s="3" t="s">
        <v>6</v>
      </c>
      <c r="L173" s="3" t="s">
        <v>501</v>
      </c>
      <c r="M173" s="3"/>
      <c r="N173" s="8" t="s">
        <v>3</v>
      </c>
    </row>
    <row r="174" spans="1:14" ht="42" x14ac:dyDescent="0.7">
      <c r="A174" s="174" t="s">
        <v>59</v>
      </c>
      <c r="B174" s="175" t="s">
        <v>160</v>
      </c>
      <c r="C174" s="463" t="s">
        <v>211</v>
      </c>
      <c r="D174" s="177" t="s">
        <v>202</v>
      </c>
      <c r="E174" s="175" t="s">
        <v>300</v>
      </c>
      <c r="F174" s="246" t="s">
        <v>206</v>
      </c>
      <c r="G174" s="223">
        <v>233280</v>
      </c>
      <c r="H174" s="313">
        <f>+G174*30%</f>
        <v>69984</v>
      </c>
      <c r="I174" s="314">
        <f>+H174*0.01</f>
        <v>699.84</v>
      </c>
      <c r="J174" s="315">
        <f>+H174-I174</f>
        <v>69284.160000000003</v>
      </c>
      <c r="K174" s="174" t="s">
        <v>59</v>
      </c>
      <c r="L174" s="179" t="s">
        <v>500</v>
      </c>
      <c r="M174" s="223"/>
      <c r="N174" s="180">
        <v>3632967604</v>
      </c>
    </row>
    <row r="175" spans="1:14" x14ac:dyDescent="0.7">
      <c r="A175" s="409"/>
      <c r="B175" s="410"/>
      <c r="C175" s="411"/>
      <c r="D175" s="412"/>
      <c r="E175" s="410"/>
      <c r="F175" s="413"/>
      <c r="G175" s="414"/>
      <c r="H175" s="415"/>
      <c r="I175" s="416"/>
      <c r="J175" s="417"/>
      <c r="K175" s="409"/>
      <c r="L175" s="418"/>
      <c r="M175" s="418"/>
      <c r="N175" s="419"/>
    </row>
    <row r="176" spans="1:14" x14ac:dyDescent="0.7">
      <c r="A176" s="181"/>
      <c r="B176" s="182"/>
      <c r="C176" s="183"/>
      <c r="D176" s="184"/>
      <c r="E176" s="182"/>
      <c r="F176" s="185"/>
      <c r="G176" s="186"/>
      <c r="H176" s="316"/>
      <c r="I176" s="317"/>
      <c r="J176" s="318"/>
      <c r="K176" s="181"/>
      <c r="L176" s="188"/>
      <c r="M176" s="188"/>
      <c r="N176" s="189"/>
    </row>
    <row r="177" spans="1:14" x14ac:dyDescent="0.7">
      <c r="A177" s="446"/>
      <c r="B177" s="447"/>
      <c r="C177" s="448"/>
      <c r="D177" s="449"/>
      <c r="E177" s="449"/>
      <c r="F177" s="449"/>
      <c r="G177" s="448"/>
      <c r="H177" s="450"/>
      <c r="I177" s="319"/>
      <c r="J177" s="320"/>
      <c r="K177" s="451"/>
      <c r="L177" s="452"/>
      <c r="M177" s="453"/>
      <c r="N177" s="454"/>
    </row>
    <row r="178" spans="1:14" x14ac:dyDescent="0.7">
      <c r="A178" s="431"/>
      <c r="B178" s="432"/>
      <c r="C178" s="433"/>
      <c r="D178" s="434"/>
      <c r="E178" s="435"/>
      <c r="F178" s="435"/>
      <c r="G178" s="436">
        <f>SUM(G174:G177)</f>
        <v>233280</v>
      </c>
      <c r="H178" s="437">
        <f>SUM(H174:H177)</f>
        <v>69984</v>
      </c>
      <c r="I178" s="438">
        <f>+H178*0.01</f>
        <v>699.84</v>
      </c>
      <c r="J178" s="439">
        <f>+H178-I178</f>
        <v>69284.160000000003</v>
      </c>
      <c r="K178" s="431"/>
      <c r="L178" s="440"/>
      <c r="M178" s="441"/>
      <c r="N178" s="442"/>
    </row>
    <row r="179" spans="1:14" x14ac:dyDescent="0.7">
      <c r="A179" s="481"/>
      <c r="B179" s="1"/>
      <c r="C179" s="10"/>
      <c r="D179" s="15"/>
      <c r="E179" s="481"/>
      <c r="F179" s="481"/>
      <c r="G179" s="11"/>
      <c r="H179" s="1"/>
      <c r="I179" s="12"/>
      <c r="J179" s="12"/>
      <c r="K179" s="12"/>
      <c r="L179" s="1"/>
      <c r="M179" s="1"/>
      <c r="N179" s="481"/>
    </row>
    <row r="180" spans="1:14" x14ac:dyDescent="0.7">
      <c r="A180" s="308" t="s">
        <v>478</v>
      </c>
      <c r="B180" s="308"/>
      <c r="C180" s="309"/>
      <c r="D180" s="310"/>
      <c r="E180" s="308"/>
      <c r="F180" s="308"/>
      <c r="G180" s="464">
        <f>H178</f>
        <v>69984</v>
      </c>
      <c r="H180" s="464" t="s">
        <v>497</v>
      </c>
      <c r="I180" s="408"/>
      <c r="J180" s="311"/>
      <c r="K180" s="1"/>
      <c r="L180" s="1"/>
      <c r="M180" s="1"/>
      <c r="N180" s="481"/>
    </row>
    <row r="181" spans="1:14" x14ac:dyDescent="0.7">
      <c r="A181" s="308"/>
      <c r="B181" s="308"/>
      <c r="C181" s="309"/>
      <c r="D181" s="310"/>
      <c r="E181" s="308"/>
      <c r="F181" s="308"/>
      <c r="G181" s="311"/>
      <c r="H181" s="311"/>
      <c r="I181" s="408"/>
      <c r="J181" s="311"/>
      <c r="K181" s="1"/>
      <c r="L181" s="1"/>
      <c r="M181" s="1"/>
      <c r="N181" s="481"/>
    </row>
    <row r="182" spans="1:14" x14ac:dyDescent="0.7">
      <c r="A182" s="481"/>
      <c r="B182" s="1"/>
      <c r="C182" s="10"/>
      <c r="D182" s="15"/>
      <c r="E182" s="481"/>
      <c r="F182" s="481"/>
      <c r="G182" s="11"/>
      <c r="H182" s="1"/>
      <c r="I182" s="1"/>
      <c r="J182" s="1"/>
      <c r="K182" s="482"/>
      <c r="L182" s="482"/>
      <c r="M182" s="1"/>
      <c r="N182" s="481"/>
    </row>
    <row r="183" spans="1:14" x14ac:dyDescent="0.7">
      <c r="A183" s="481"/>
      <c r="B183" s="1"/>
      <c r="C183" s="10"/>
      <c r="D183" s="15"/>
      <c r="E183" s="481"/>
      <c r="F183" s="481"/>
      <c r="G183" s="11"/>
      <c r="H183" s="1"/>
      <c r="I183" s="408"/>
      <c r="J183" s="613" t="s">
        <v>480</v>
      </c>
      <c r="K183" s="613"/>
      <c r="L183" s="613"/>
      <c r="M183" s="613"/>
      <c r="N183" s="200"/>
    </row>
    <row r="184" spans="1:14" x14ac:dyDescent="0.7">
      <c r="A184" s="481"/>
      <c r="B184" s="1"/>
      <c r="C184" s="10"/>
      <c r="D184" s="15"/>
      <c r="E184" s="481"/>
      <c r="F184" s="481"/>
      <c r="G184" s="11"/>
      <c r="H184" s="1"/>
      <c r="I184" s="408"/>
      <c r="J184" s="408"/>
      <c r="K184" s="607" t="s">
        <v>30</v>
      </c>
      <c r="L184" s="607"/>
      <c r="M184" s="322"/>
      <c r="N184" s="200"/>
    </row>
    <row r="195" spans="1:14" x14ac:dyDescent="0.7">
      <c r="A195" s="611" t="s">
        <v>393</v>
      </c>
      <c r="B195" s="611"/>
      <c r="C195" s="611"/>
      <c r="D195" s="611"/>
      <c r="E195" s="611"/>
      <c r="F195" s="611"/>
      <c r="G195" s="611"/>
      <c r="H195" s="611"/>
      <c r="I195" s="611"/>
      <c r="J195" s="611"/>
      <c r="K195" s="611"/>
      <c r="L195" s="611"/>
      <c r="M195" s="611"/>
      <c r="N195" s="455"/>
    </row>
    <row r="196" spans="1:14" x14ac:dyDescent="0.7">
      <c r="A196" s="612" t="s">
        <v>207</v>
      </c>
      <c r="B196" s="612"/>
      <c r="C196" s="612"/>
      <c r="D196" s="612"/>
      <c r="E196" s="612"/>
      <c r="F196" s="612"/>
      <c r="G196" s="612"/>
      <c r="H196" s="612"/>
      <c r="I196" s="612"/>
      <c r="J196" s="612"/>
      <c r="K196" s="612"/>
      <c r="L196" s="612"/>
      <c r="M196" s="612"/>
      <c r="N196" s="445"/>
    </row>
    <row r="197" spans="1:14" ht="12.6" customHeight="1" x14ac:dyDescent="0.7">
      <c r="A197" s="484"/>
      <c r="B197" s="484"/>
      <c r="C197" s="484"/>
      <c r="D197" s="484"/>
      <c r="E197" s="484"/>
      <c r="F197" s="484"/>
      <c r="G197" s="484"/>
      <c r="H197" s="484"/>
      <c r="I197" s="484"/>
      <c r="J197" s="484"/>
      <c r="K197" s="484"/>
      <c r="L197" s="484"/>
      <c r="M197" s="484"/>
      <c r="N197" s="484"/>
    </row>
    <row r="198" spans="1:14" ht="39.6" x14ac:dyDescent="0.7">
      <c r="A198" s="3" t="s">
        <v>17</v>
      </c>
      <c r="B198" s="4" t="s">
        <v>19</v>
      </c>
      <c r="C198" s="5" t="s">
        <v>18</v>
      </c>
      <c r="D198" s="14" t="s">
        <v>29</v>
      </c>
      <c r="E198" s="6" t="s">
        <v>16</v>
      </c>
      <c r="F198" s="6" t="s">
        <v>23</v>
      </c>
      <c r="G198" s="323" t="s">
        <v>39</v>
      </c>
      <c r="H198" s="312" t="s">
        <v>15</v>
      </c>
      <c r="I198" s="488" t="s">
        <v>9</v>
      </c>
      <c r="J198" s="2" t="s">
        <v>10</v>
      </c>
      <c r="K198" s="3" t="s">
        <v>6</v>
      </c>
      <c r="L198" s="3" t="s">
        <v>499</v>
      </c>
      <c r="M198" s="3"/>
      <c r="N198" s="8" t="s">
        <v>3</v>
      </c>
    </row>
    <row r="199" spans="1:14" ht="39.6" x14ac:dyDescent="0.7">
      <c r="A199" s="260" t="s">
        <v>504</v>
      </c>
      <c r="B199" s="220" t="s">
        <v>177</v>
      </c>
      <c r="C199" s="248" t="s">
        <v>381</v>
      </c>
      <c r="D199" s="263">
        <v>3349800040414</v>
      </c>
      <c r="E199" s="489" t="s">
        <v>355</v>
      </c>
      <c r="F199" s="487" t="s">
        <v>206</v>
      </c>
      <c r="G199" s="250">
        <v>295560</v>
      </c>
      <c r="H199" s="250">
        <f>+G199*30%</f>
        <v>88668</v>
      </c>
      <c r="I199" s="314">
        <f>+H199*0.01</f>
        <v>886.68000000000006</v>
      </c>
      <c r="J199" s="315">
        <f>+H199-I199</f>
        <v>87781.32</v>
      </c>
      <c r="K199" s="260" t="s">
        <v>259</v>
      </c>
      <c r="L199" s="491" t="s">
        <v>502</v>
      </c>
      <c r="M199" s="250" t="s">
        <v>24</v>
      </c>
      <c r="N199" s="252">
        <v>5132062455</v>
      </c>
    </row>
    <row r="200" spans="1:14" x14ac:dyDescent="0.7">
      <c r="A200" s="181"/>
      <c r="B200" s="182"/>
      <c r="C200" s="183"/>
      <c r="D200" s="184"/>
      <c r="E200" s="182"/>
      <c r="F200" s="185"/>
      <c r="G200" s="186"/>
      <c r="H200" s="316"/>
      <c r="I200" s="317"/>
      <c r="J200" s="318"/>
      <c r="K200" s="181"/>
      <c r="L200" s="188"/>
      <c r="M200" s="188"/>
      <c r="N200" s="189"/>
    </row>
    <row r="201" spans="1:14" x14ac:dyDescent="0.7">
      <c r="A201" s="181"/>
      <c r="B201" s="182"/>
      <c r="C201" s="183"/>
      <c r="D201" s="184"/>
      <c r="E201" s="182"/>
      <c r="F201" s="185"/>
      <c r="G201" s="186"/>
      <c r="H201" s="316"/>
      <c r="I201" s="317"/>
      <c r="J201" s="318"/>
      <c r="K201" s="181"/>
      <c r="L201" s="188"/>
      <c r="M201" s="188"/>
      <c r="N201" s="189"/>
    </row>
    <row r="202" spans="1:14" x14ac:dyDescent="0.7">
      <c r="A202" s="446"/>
      <c r="B202" s="447"/>
      <c r="C202" s="448"/>
      <c r="D202" s="449"/>
      <c r="E202" s="449"/>
      <c r="F202" s="449"/>
      <c r="G202" s="448"/>
      <c r="H202" s="450"/>
      <c r="I202" s="319"/>
      <c r="J202" s="320"/>
      <c r="K202" s="451"/>
      <c r="L202" s="452"/>
      <c r="M202" s="453"/>
      <c r="N202" s="454"/>
    </row>
    <row r="203" spans="1:14" x14ac:dyDescent="0.7">
      <c r="A203" s="431"/>
      <c r="B203" s="432"/>
      <c r="C203" s="433"/>
      <c r="D203" s="434"/>
      <c r="E203" s="435"/>
      <c r="F203" s="435"/>
      <c r="G203" s="436">
        <f>SUM(G199:G202)</f>
        <v>295560</v>
      </c>
      <c r="H203" s="437">
        <f>SUM(H199:H202)</f>
        <v>88668</v>
      </c>
      <c r="I203" s="438">
        <f>+H203*0.01</f>
        <v>886.68000000000006</v>
      </c>
      <c r="J203" s="439">
        <f>+H203-I203</f>
        <v>87781.32</v>
      </c>
      <c r="K203" s="431"/>
      <c r="L203" s="440"/>
      <c r="M203" s="441"/>
      <c r="N203" s="442"/>
    </row>
    <row r="204" spans="1:14" x14ac:dyDescent="0.7">
      <c r="A204" s="485"/>
      <c r="B204" s="1"/>
      <c r="C204" s="10"/>
      <c r="D204" s="15"/>
      <c r="E204" s="485"/>
      <c r="F204" s="485"/>
      <c r="G204" s="11"/>
      <c r="H204" s="1"/>
      <c r="I204" s="12"/>
      <c r="J204" s="12"/>
      <c r="K204" s="12"/>
      <c r="L204" s="1"/>
      <c r="M204" s="1"/>
      <c r="N204" s="485"/>
    </row>
    <row r="205" spans="1:14" x14ac:dyDescent="0.7">
      <c r="A205" s="308" t="s">
        <v>478</v>
      </c>
      <c r="B205" s="308"/>
      <c r="C205" s="309"/>
      <c r="D205" s="310"/>
      <c r="E205" s="308"/>
      <c r="F205" s="308"/>
      <c r="G205" s="311">
        <f>H203</f>
        <v>88668</v>
      </c>
      <c r="H205" s="311" t="s">
        <v>503</v>
      </c>
      <c r="I205" s="486"/>
      <c r="J205" s="311"/>
      <c r="K205" s="1"/>
      <c r="L205" s="1"/>
      <c r="M205" s="1"/>
      <c r="N205" s="485"/>
    </row>
    <row r="206" spans="1:14" x14ac:dyDescent="0.7">
      <c r="A206" s="308"/>
      <c r="B206" s="308"/>
      <c r="C206" s="309"/>
      <c r="D206" s="310"/>
      <c r="E206" s="308"/>
      <c r="F206" s="308"/>
      <c r="G206" s="311"/>
      <c r="H206" s="311"/>
      <c r="I206" s="408"/>
      <c r="J206" s="311"/>
      <c r="K206" s="1"/>
      <c r="L206" s="1"/>
      <c r="M206" s="1"/>
      <c r="N206" s="485"/>
    </row>
    <row r="207" spans="1:14" x14ac:dyDescent="0.7">
      <c r="A207" s="485"/>
      <c r="B207" s="1"/>
      <c r="C207" s="10"/>
      <c r="D207" s="15"/>
      <c r="E207" s="485"/>
      <c r="F207" s="485"/>
      <c r="G207" s="11"/>
      <c r="H207" s="1"/>
      <c r="I207" s="1"/>
      <c r="J207" s="1"/>
      <c r="K207" s="482"/>
      <c r="L207" s="482"/>
      <c r="M207" s="1"/>
      <c r="N207" s="485"/>
    </row>
    <row r="208" spans="1:14" x14ac:dyDescent="0.7">
      <c r="A208" s="485"/>
      <c r="B208" s="1"/>
      <c r="C208" s="10"/>
      <c r="D208" s="15"/>
      <c r="E208" s="485"/>
      <c r="F208" s="485"/>
      <c r="G208" s="11"/>
      <c r="H208" s="1"/>
      <c r="I208" s="408"/>
      <c r="J208" s="613" t="s">
        <v>480</v>
      </c>
      <c r="K208" s="613"/>
      <c r="L208" s="613"/>
      <c r="M208" s="613"/>
      <c r="N208" s="200"/>
    </row>
    <row r="209" spans="1:14" x14ac:dyDescent="0.7">
      <c r="A209" s="485"/>
      <c r="B209" s="1"/>
      <c r="C209" s="10"/>
      <c r="D209" s="15"/>
      <c r="E209" s="485"/>
      <c r="F209" s="485"/>
      <c r="G209" s="11"/>
      <c r="H209" s="1"/>
      <c r="I209" s="408"/>
      <c r="J209" s="408"/>
      <c r="K209" s="607" t="s">
        <v>30</v>
      </c>
      <c r="L209" s="607"/>
      <c r="M209" s="322"/>
      <c r="N209" s="200"/>
    </row>
    <row r="222" spans="1:14" x14ac:dyDescent="0.7">
      <c r="A222" s="611" t="s">
        <v>393</v>
      </c>
      <c r="B222" s="611"/>
      <c r="C222" s="611"/>
      <c r="D222" s="611"/>
      <c r="E222" s="611"/>
      <c r="F222" s="611"/>
      <c r="G222" s="611"/>
      <c r="H222" s="611"/>
      <c r="I222" s="611"/>
      <c r="J222" s="611"/>
      <c r="K222" s="611"/>
      <c r="L222" s="611"/>
      <c r="M222" s="611"/>
      <c r="N222" s="455"/>
    </row>
    <row r="223" spans="1:14" x14ac:dyDescent="0.7">
      <c r="A223" s="612" t="s">
        <v>207</v>
      </c>
      <c r="B223" s="612"/>
      <c r="C223" s="612"/>
      <c r="D223" s="612"/>
      <c r="E223" s="612"/>
      <c r="F223" s="612"/>
      <c r="G223" s="612"/>
      <c r="H223" s="612"/>
      <c r="I223" s="612"/>
      <c r="J223" s="612"/>
      <c r="K223" s="612"/>
      <c r="L223" s="612"/>
      <c r="M223" s="612"/>
      <c r="N223" s="445"/>
    </row>
    <row r="224" spans="1:14" x14ac:dyDescent="0.7">
      <c r="A224" s="484"/>
      <c r="B224" s="484"/>
      <c r="C224" s="484"/>
      <c r="D224" s="484"/>
      <c r="E224" s="484"/>
      <c r="F224" s="484"/>
      <c r="G224" s="484"/>
      <c r="H224" s="484"/>
      <c r="I224" s="484"/>
      <c r="J224" s="484"/>
      <c r="K224" s="484"/>
      <c r="L224" s="484"/>
      <c r="M224" s="484"/>
      <c r="N224" s="484"/>
    </row>
    <row r="225" spans="1:14" ht="39.6" x14ac:dyDescent="0.7">
      <c r="A225" s="3" t="s">
        <v>17</v>
      </c>
      <c r="B225" s="4" t="s">
        <v>19</v>
      </c>
      <c r="C225" s="5" t="s">
        <v>18</v>
      </c>
      <c r="D225" s="14" t="s">
        <v>29</v>
      </c>
      <c r="E225" s="6" t="s">
        <v>16</v>
      </c>
      <c r="F225" s="6" t="s">
        <v>23</v>
      </c>
      <c r="G225" s="323" t="s">
        <v>39</v>
      </c>
      <c r="H225" s="312" t="s">
        <v>15</v>
      </c>
      <c r="I225" s="488" t="s">
        <v>9</v>
      </c>
      <c r="J225" s="2" t="s">
        <v>10</v>
      </c>
      <c r="K225" s="3" t="s">
        <v>6</v>
      </c>
      <c r="L225" s="3" t="s">
        <v>499</v>
      </c>
      <c r="M225" s="3" t="s">
        <v>4</v>
      </c>
      <c r="N225" s="8" t="s">
        <v>3</v>
      </c>
    </row>
    <row r="226" spans="1:14" ht="54" customHeight="1" x14ac:dyDescent="0.7">
      <c r="A226" s="260" t="s">
        <v>68</v>
      </c>
      <c r="B226" s="220" t="s">
        <v>156</v>
      </c>
      <c r="C226" s="248" t="s">
        <v>62</v>
      </c>
      <c r="D226" s="263">
        <v>3540100331041</v>
      </c>
      <c r="E226" s="220" t="s">
        <v>288</v>
      </c>
      <c r="F226" s="490" t="s">
        <v>206</v>
      </c>
      <c r="G226" s="250">
        <v>360000</v>
      </c>
      <c r="H226" s="313">
        <f>+G226*30%</f>
        <v>108000</v>
      </c>
      <c r="I226" s="314">
        <f>+H226*0.01</f>
        <v>1080</v>
      </c>
      <c r="J226" s="315">
        <f>+H226-I226</f>
        <v>106920</v>
      </c>
      <c r="K226" s="261" t="s">
        <v>68</v>
      </c>
      <c r="L226" s="251" t="s">
        <v>505</v>
      </c>
      <c r="M226" s="250" t="s">
        <v>24</v>
      </c>
      <c r="N226" s="492">
        <v>3542371962</v>
      </c>
    </row>
    <row r="227" spans="1:14" x14ac:dyDescent="0.7">
      <c r="A227" s="409"/>
      <c r="B227" s="410"/>
      <c r="C227" s="411"/>
      <c r="D227" s="412"/>
      <c r="E227" s="410"/>
      <c r="F227" s="413"/>
      <c r="G227" s="414"/>
      <c r="H227" s="415"/>
      <c r="I227" s="416"/>
      <c r="J227" s="417"/>
      <c r="K227" s="409"/>
      <c r="L227" s="418"/>
      <c r="M227" s="418"/>
      <c r="N227" s="419"/>
    </row>
    <row r="228" spans="1:14" x14ac:dyDescent="0.7">
      <c r="A228" s="181"/>
      <c r="B228" s="182"/>
      <c r="C228" s="183"/>
      <c r="D228" s="184"/>
      <c r="E228" s="182"/>
      <c r="F228" s="185"/>
      <c r="G228" s="186"/>
      <c r="H228" s="316"/>
      <c r="I228" s="317"/>
      <c r="J228" s="318"/>
      <c r="K228" s="181"/>
      <c r="L228" s="188"/>
      <c r="M228" s="188"/>
      <c r="N228" s="189"/>
    </row>
    <row r="229" spans="1:14" x14ac:dyDescent="0.7">
      <c r="A229" s="446"/>
      <c r="B229" s="447"/>
      <c r="C229" s="448"/>
      <c r="D229" s="449"/>
      <c r="E229" s="449"/>
      <c r="F229" s="449"/>
      <c r="G229" s="448"/>
      <c r="H229" s="450"/>
      <c r="I229" s="319"/>
      <c r="J229" s="320"/>
      <c r="K229" s="451"/>
      <c r="L229" s="452"/>
      <c r="M229" s="453"/>
      <c r="N229" s="454"/>
    </row>
    <row r="230" spans="1:14" x14ac:dyDescent="0.7">
      <c r="A230" s="431"/>
      <c r="B230" s="432"/>
      <c r="C230" s="433"/>
      <c r="D230" s="434"/>
      <c r="E230" s="435"/>
      <c r="F230" s="435"/>
      <c r="G230" s="436">
        <f>SUM(G226:G229)</f>
        <v>360000</v>
      </c>
      <c r="H230" s="437">
        <f>SUM(H226:H229)</f>
        <v>108000</v>
      </c>
      <c r="I230" s="438">
        <f>+H230*0.01</f>
        <v>1080</v>
      </c>
      <c r="J230" s="439">
        <f>+H230-I230</f>
        <v>106920</v>
      </c>
      <c r="K230" s="431"/>
      <c r="L230" s="440"/>
      <c r="M230" s="441"/>
      <c r="N230" s="442"/>
    </row>
    <row r="231" spans="1:14" x14ac:dyDescent="0.7">
      <c r="A231" s="485"/>
      <c r="B231" s="1"/>
      <c r="C231" s="10"/>
      <c r="D231" s="15"/>
      <c r="E231" s="485"/>
      <c r="F231" s="485"/>
      <c r="G231" s="11"/>
      <c r="H231" s="1"/>
      <c r="I231" s="12"/>
      <c r="J231" s="12"/>
      <c r="K231" s="12"/>
      <c r="L231" s="1"/>
      <c r="M231" s="1"/>
      <c r="N231" s="485"/>
    </row>
    <row r="232" spans="1:14" x14ac:dyDescent="0.7">
      <c r="A232" s="308" t="s">
        <v>478</v>
      </c>
      <c r="B232" s="308"/>
      <c r="C232" s="309"/>
      <c r="D232" s="310"/>
      <c r="E232" s="308"/>
      <c r="F232" s="308"/>
      <c r="G232" s="311">
        <f>H230</f>
        <v>108000</v>
      </c>
      <c r="H232" s="311" t="s">
        <v>508</v>
      </c>
      <c r="I232" s="408"/>
      <c r="J232" s="311"/>
      <c r="K232" s="1"/>
      <c r="L232" s="1"/>
      <c r="M232" s="1"/>
      <c r="N232" s="485"/>
    </row>
    <row r="233" spans="1:14" x14ac:dyDescent="0.7">
      <c r="A233" s="308"/>
      <c r="B233" s="308"/>
      <c r="C233" s="309"/>
      <c r="D233" s="310"/>
      <c r="E233" s="308"/>
      <c r="F233" s="308"/>
      <c r="G233" s="311"/>
      <c r="H233" s="311"/>
      <c r="I233" s="408"/>
      <c r="J233" s="311"/>
      <c r="K233" s="1"/>
      <c r="L233" s="1"/>
      <c r="M233" s="1"/>
      <c r="N233" s="485"/>
    </row>
    <row r="234" spans="1:14" x14ac:dyDescent="0.7">
      <c r="A234" s="485"/>
      <c r="B234" s="1"/>
      <c r="C234" s="10"/>
      <c r="D234" s="15"/>
      <c r="E234" s="485"/>
      <c r="F234" s="485"/>
      <c r="G234" s="11"/>
      <c r="H234" s="1"/>
      <c r="I234" s="1"/>
      <c r="J234" s="1"/>
      <c r="K234" s="482"/>
      <c r="L234" s="482"/>
      <c r="M234" s="1"/>
      <c r="N234" s="485"/>
    </row>
    <row r="235" spans="1:14" x14ac:dyDescent="0.7">
      <c r="A235" s="485"/>
      <c r="B235" s="1"/>
      <c r="C235" s="10"/>
      <c r="D235" s="15"/>
      <c r="E235" s="485"/>
      <c r="F235" s="485"/>
      <c r="G235" s="11"/>
      <c r="H235" s="1"/>
      <c r="I235" s="408"/>
      <c r="J235" s="613" t="s">
        <v>480</v>
      </c>
      <c r="K235" s="613"/>
      <c r="L235" s="613"/>
      <c r="M235" s="613"/>
      <c r="N235" s="200"/>
    </row>
    <row r="236" spans="1:14" x14ac:dyDescent="0.7">
      <c r="A236" s="485"/>
      <c r="B236" s="1"/>
      <c r="C236" s="10"/>
      <c r="D236" s="15"/>
      <c r="E236" s="485"/>
      <c r="F236" s="485"/>
      <c r="G236" s="11"/>
      <c r="H236" s="1"/>
      <c r="I236" s="408"/>
      <c r="J236" s="408"/>
      <c r="K236" s="607" t="s">
        <v>30</v>
      </c>
      <c r="L236" s="607"/>
      <c r="M236" s="322"/>
      <c r="N236" s="200"/>
    </row>
    <row r="247" spans="1:14" x14ac:dyDescent="0.7">
      <c r="A247" s="611" t="s">
        <v>393</v>
      </c>
      <c r="B247" s="611"/>
      <c r="C247" s="611"/>
      <c r="D247" s="611"/>
      <c r="E247" s="611"/>
      <c r="F247" s="611"/>
      <c r="G247" s="611"/>
      <c r="H247" s="611"/>
      <c r="I247" s="611"/>
      <c r="J247" s="611"/>
      <c r="K247" s="611"/>
      <c r="L247" s="611"/>
      <c r="M247" s="611"/>
      <c r="N247" s="455"/>
    </row>
    <row r="248" spans="1:14" x14ac:dyDescent="0.7">
      <c r="A248" s="612" t="s">
        <v>207</v>
      </c>
      <c r="B248" s="612"/>
      <c r="C248" s="612"/>
      <c r="D248" s="612"/>
      <c r="E248" s="612"/>
      <c r="F248" s="612"/>
      <c r="G248" s="612"/>
      <c r="H248" s="612"/>
      <c r="I248" s="612"/>
      <c r="J248" s="612"/>
      <c r="K248" s="612"/>
      <c r="L248" s="612"/>
      <c r="M248" s="612"/>
      <c r="N248" s="445"/>
    </row>
    <row r="249" spans="1:14" ht="12" customHeight="1" x14ac:dyDescent="0.7">
      <c r="A249" s="484"/>
      <c r="B249" s="484"/>
      <c r="C249" s="484"/>
      <c r="D249" s="484"/>
      <c r="E249" s="484"/>
      <c r="F249" s="484"/>
      <c r="G249" s="484"/>
      <c r="H249" s="484"/>
      <c r="I249" s="484"/>
      <c r="J249" s="484"/>
      <c r="K249" s="484"/>
      <c r="L249" s="484"/>
      <c r="M249" s="484"/>
      <c r="N249" s="484"/>
    </row>
    <row r="250" spans="1:14" ht="39.6" x14ac:dyDescent="0.7">
      <c r="A250" s="3" t="s">
        <v>17</v>
      </c>
      <c r="B250" s="4" t="s">
        <v>19</v>
      </c>
      <c r="C250" s="5" t="s">
        <v>18</v>
      </c>
      <c r="D250" s="14" t="s">
        <v>29</v>
      </c>
      <c r="E250" s="6" t="s">
        <v>16</v>
      </c>
      <c r="F250" s="6" t="s">
        <v>23</v>
      </c>
      <c r="G250" s="323" t="s">
        <v>39</v>
      </c>
      <c r="H250" s="312" t="s">
        <v>15</v>
      </c>
      <c r="I250" s="488" t="s">
        <v>9</v>
      </c>
      <c r="J250" s="2" t="s">
        <v>10</v>
      </c>
      <c r="K250" s="3" t="s">
        <v>6</v>
      </c>
      <c r="L250" s="3" t="s">
        <v>499</v>
      </c>
      <c r="M250" s="3" t="s">
        <v>4</v>
      </c>
      <c r="N250" s="8" t="s">
        <v>3</v>
      </c>
    </row>
    <row r="251" spans="1:14" ht="60.6" customHeight="1" x14ac:dyDescent="0.7">
      <c r="A251" s="260" t="s">
        <v>104</v>
      </c>
      <c r="B251" s="220" t="s">
        <v>141</v>
      </c>
      <c r="C251" s="248" t="s">
        <v>381</v>
      </c>
      <c r="D251" s="263" t="s">
        <v>199</v>
      </c>
      <c r="E251" s="220" t="s">
        <v>352</v>
      </c>
      <c r="F251" s="490" t="s">
        <v>206</v>
      </c>
      <c r="G251" s="250">
        <v>297450</v>
      </c>
      <c r="H251" s="313">
        <f>+G251*30%</f>
        <v>89235</v>
      </c>
      <c r="I251" s="314">
        <f>+H251*0.01</f>
        <v>892.35</v>
      </c>
      <c r="J251" s="315">
        <f>+H251-I251</f>
        <v>88342.65</v>
      </c>
      <c r="K251" s="260" t="s">
        <v>84</v>
      </c>
      <c r="L251" s="491" t="s">
        <v>506</v>
      </c>
      <c r="M251" s="250" t="s">
        <v>24</v>
      </c>
      <c r="N251" s="252">
        <v>3052827692</v>
      </c>
    </row>
    <row r="252" spans="1:14" x14ac:dyDescent="0.7">
      <c r="A252" s="409"/>
      <c r="B252" s="410"/>
      <c r="C252" s="411"/>
      <c r="D252" s="412"/>
      <c r="E252" s="410"/>
      <c r="F252" s="413"/>
      <c r="G252" s="414"/>
      <c r="H252" s="415"/>
      <c r="I252" s="416"/>
      <c r="J252" s="417"/>
      <c r="K252" s="409"/>
      <c r="L252" s="418"/>
      <c r="M252" s="418"/>
      <c r="N252" s="419"/>
    </row>
    <row r="253" spans="1:14" x14ac:dyDescent="0.7">
      <c r="A253" s="181"/>
      <c r="B253" s="182"/>
      <c r="C253" s="183"/>
      <c r="D253" s="184"/>
      <c r="E253" s="182"/>
      <c r="F253" s="185"/>
      <c r="G253" s="186"/>
      <c r="H253" s="316"/>
      <c r="I253" s="317"/>
      <c r="J253" s="318"/>
      <c r="K253" s="181"/>
      <c r="L253" s="188"/>
      <c r="M253" s="188"/>
      <c r="N253" s="189"/>
    </row>
    <row r="254" spans="1:14" x14ac:dyDescent="0.7">
      <c r="A254" s="446"/>
      <c r="B254" s="447"/>
      <c r="C254" s="448"/>
      <c r="D254" s="449"/>
      <c r="E254" s="449"/>
      <c r="F254" s="449"/>
      <c r="G254" s="448"/>
      <c r="H254" s="450"/>
      <c r="I254" s="319"/>
      <c r="J254" s="320"/>
      <c r="K254" s="451"/>
      <c r="L254" s="452"/>
      <c r="M254" s="453"/>
      <c r="N254" s="454"/>
    </row>
    <row r="255" spans="1:14" x14ac:dyDescent="0.7">
      <c r="A255" s="431"/>
      <c r="B255" s="432"/>
      <c r="C255" s="433"/>
      <c r="D255" s="434"/>
      <c r="E255" s="435"/>
      <c r="F255" s="435"/>
      <c r="G255" s="436">
        <f>SUM(G251:G254)</f>
        <v>297450</v>
      </c>
      <c r="H255" s="437">
        <f>SUM(H251:H254)</f>
        <v>89235</v>
      </c>
      <c r="I255" s="438">
        <f>+H255*0.01</f>
        <v>892.35</v>
      </c>
      <c r="J255" s="439">
        <f>+H255-I255</f>
        <v>88342.65</v>
      </c>
      <c r="K255" s="431"/>
      <c r="L255" s="440"/>
      <c r="M255" s="441"/>
      <c r="N255" s="442"/>
    </row>
    <row r="256" spans="1:14" x14ac:dyDescent="0.7">
      <c r="A256" s="485"/>
      <c r="B256" s="1"/>
      <c r="C256" s="10"/>
      <c r="D256" s="15"/>
      <c r="E256" s="485"/>
      <c r="F256" s="485"/>
      <c r="G256" s="11"/>
      <c r="H256" s="1"/>
      <c r="I256" s="12"/>
      <c r="J256" s="12"/>
      <c r="K256" s="12"/>
      <c r="L256" s="1"/>
      <c r="M256" s="1"/>
      <c r="N256" s="485"/>
    </row>
    <row r="257" spans="1:14" x14ac:dyDescent="0.7">
      <c r="A257" s="308" t="s">
        <v>478</v>
      </c>
      <c r="B257" s="308"/>
      <c r="C257" s="309"/>
      <c r="D257" s="310"/>
      <c r="E257" s="308"/>
      <c r="F257" s="308"/>
      <c r="G257" s="311">
        <f>H255</f>
        <v>89235</v>
      </c>
      <c r="H257" s="311" t="s">
        <v>507</v>
      </c>
      <c r="I257" s="408"/>
      <c r="J257" s="311"/>
      <c r="K257" s="1"/>
      <c r="L257" s="1"/>
      <c r="M257" s="1"/>
      <c r="N257" s="485"/>
    </row>
    <row r="258" spans="1:14" x14ac:dyDescent="0.7">
      <c r="A258" s="308"/>
      <c r="B258" s="308"/>
      <c r="C258" s="309"/>
      <c r="D258" s="310"/>
      <c r="E258" s="308"/>
      <c r="F258" s="308"/>
      <c r="G258" s="311"/>
      <c r="H258" s="311"/>
      <c r="I258" s="408"/>
      <c r="J258" s="311"/>
      <c r="K258" s="1"/>
      <c r="L258" s="1"/>
      <c r="M258" s="1"/>
      <c r="N258" s="485"/>
    </row>
    <row r="259" spans="1:14" x14ac:dyDescent="0.7">
      <c r="A259" s="485"/>
      <c r="B259" s="1"/>
      <c r="C259" s="10"/>
      <c r="D259" s="15"/>
      <c r="E259" s="485"/>
      <c r="F259" s="485"/>
      <c r="G259" s="11"/>
      <c r="H259" s="1"/>
      <c r="I259" s="1"/>
      <c r="J259" s="1"/>
      <c r="K259" s="482"/>
      <c r="L259" s="482"/>
      <c r="M259" s="1"/>
      <c r="N259" s="485"/>
    </row>
    <row r="260" spans="1:14" x14ac:dyDescent="0.7">
      <c r="A260" s="485"/>
      <c r="B260" s="1"/>
      <c r="C260" s="10"/>
      <c r="D260" s="15"/>
      <c r="E260" s="485"/>
      <c r="F260" s="485"/>
      <c r="G260" s="11"/>
      <c r="H260" s="1"/>
      <c r="I260" s="408"/>
      <c r="J260" s="613" t="s">
        <v>480</v>
      </c>
      <c r="K260" s="613"/>
      <c r="L260" s="613"/>
      <c r="M260" s="613"/>
      <c r="N260" s="200"/>
    </row>
    <row r="261" spans="1:14" x14ac:dyDescent="0.7">
      <c r="A261" s="485"/>
      <c r="B261" s="1"/>
      <c r="C261" s="10"/>
      <c r="D261" s="15"/>
      <c r="E261" s="485"/>
      <c r="F261" s="485"/>
      <c r="G261" s="11"/>
      <c r="H261" s="1"/>
      <c r="I261" s="408"/>
      <c r="J261" s="408"/>
      <c r="K261" s="607" t="s">
        <v>30</v>
      </c>
      <c r="L261" s="607"/>
      <c r="M261" s="322"/>
      <c r="N261" s="200"/>
    </row>
    <row r="271" spans="1:14" x14ac:dyDescent="0.7">
      <c r="A271" s="611" t="s">
        <v>393</v>
      </c>
      <c r="B271" s="611"/>
      <c r="C271" s="611"/>
      <c r="D271" s="611"/>
      <c r="E271" s="611"/>
      <c r="F271" s="611"/>
      <c r="G271" s="611"/>
      <c r="H271" s="611"/>
      <c r="I271" s="611"/>
      <c r="J271" s="611"/>
      <c r="K271" s="611"/>
      <c r="L271" s="611"/>
      <c r="M271" s="611"/>
      <c r="N271" s="455"/>
    </row>
    <row r="272" spans="1:14" x14ac:dyDescent="0.7">
      <c r="A272" s="612" t="s">
        <v>207</v>
      </c>
      <c r="B272" s="612"/>
      <c r="C272" s="612"/>
      <c r="D272" s="612"/>
      <c r="E272" s="612"/>
      <c r="F272" s="612"/>
      <c r="G272" s="612"/>
      <c r="H272" s="612"/>
      <c r="I272" s="612"/>
      <c r="J272" s="612"/>
      <c r="K272" s="612"/>
      <c r="L272" s="612"/>
      <c r="M272" s="612"/>
      <c r="N272" s="445"/>
    </row>
    <row r="273" spans="1:14" ht="16.2" customHeight="1" x14ac:dyDescent="0.7">
      <c r="A273" s="484"/>
      <c r="B273" s="484"/>
      <c r="C273" s="484"/>
      <c r="D273" s="484"/>
      <c r="E273" s="484"/>
      <c r="F273" s="484"/>
      <c r="G273" s="484"/>
      <c r="H273" s="484"/>
      <c r="I273" s="484"/>
      <c r="J273" s="484"/>
      <c r="K273" s="484"/>
      <c r="L273" s="484"/>
      <c r="M273" s="484"/>
      <c r="N273" s="484"/>
    </row>
    <row r="274" spans="1:14" ht="39.6" x14ac:dyDescent="0.7">
      <c r="A274" s="3" t="s">
        <v>17</v>
      </c>
      <c r="B274" s="4" t="s">
        <v>19</v>
      </c>
      <c r="C274" s="5" t="s">
        <v>18</v>
      </c>
      <c r="D274" s="14" t="s">
        <v>29</v>
      </c>
      <c r="E274" s="6" t="s">
        <v>16</v>
      </c>
      <c r="F274" s="6" t="s">
        <v>23</v>
      </c>
      <c r="G274" s="323" t="s">
        <v>39</v>
      </c>
      <c r="H274" s="312" t="s">
        <v>15</v>
      </c>
      <c r="I274" s="488" t="s">
        <v>9</v>
      </c>
      <c r="J274" s="2" t="s">
        <v>10</v>
      </c>
      <c r="K274" s="3" t="s">
        <v>6</v>
      </c>
      <c r="L274" s="3" t="s">
        <v>499</v>
      </c>
      <c r="M274" s="3" t="s">
        <v>4</v>
      </c>
      <c r="N274" s="8" t="s">
        <v>3</v>
      </c>
    </row>
    <row r="275" spans="1:14" ht="39.6" x14ac:dyDescent="0.7">
      <c r="A275" s="292" t="s">
        <v>88</v>
      </c>
      <c r="B275" s="220" t="s">
        <v>181</v>
      </c>
      <c r="C275" s="493" t="s">
        <v>65</v>
      </c>
      <c r="D275" s="263">
        <v>3570101034661</v>
      </c>
      <c r="E275" s="220" t="s">
        <v>279</v>
      </c>
      <c r="F275" s="490" t="s">
        <v>206</v>
      </c>
      <c r="G275" s="250">
        <v>549000</v>
      </c>
      <c r="H275" s="313">
        <f>+G275*30%</f>
        <v>164700</v>
      </c>
      <c r="I275" s="314">
        <f>+H275*0.01</f>
        <v>1647</v>
      </c>
      <c r="J275" s="315">
        <f>+H275-I275</f>
        <v>163053</v>
      </c>
      <c r="K275" s="223" t="s">
        <v>88</v>
      </c>
      <c r="L275" s="251" t="s">
        <v>509</v>
      </c>
      <c r="M275" s="250" t="s">
        <v>24</v>
      </c>
      <c r="N275" s="180">
        <v>3152787200</v>
      </c>
    </row>
    <row r="276" spans="1:14" x14ac:dyDescent="0.7">
      <c r="A276" s="409"/>
      <c r="B276" s="410"/>
      <c r="C276" s="411"/>
      <c r="D276" s="412"/>
      <c r="E276" s="410"/>
      <c r="F276" s="413"/>
      <c r="G276" s="414"/>
      <c r="H276" s="415"/>
      <c r="I276" s="416"/>
      <c r="J276" s="417"/>
      <c r="K276" s="409"/>
      <c r="L276" s="418"/>
      <c r="M276" s="418"/>
      <c r="N276" s="419"/>
    </row>
    <row r="277" spans="1:14" x14ac:dyDescent="0.7">
      <c r="A277" s="181"/>
      <c r="B277" s="182"/>
      <c r="C277" s="183"/>
      <c r="D277" s="184"/>
      <c r="E277" s="182"/>
      <c r="F277" s="185"/>
      <c r="G277" s="186"/>
      <c r="H277" s="316"/>
      <c r="I277" s="317"/>
      <c r="J277" s="318"/>
      <c r="K277" s="181"/>
      <c r="L277" s="188"/>
      <c r="M277" s="188"/>
      <c r="N277" s="189"/>
    </row>
    <row r="278" spans="1:14" x14ac:dyDescent="0.7">
      <c r="A278" s="446"/>
      <c r="B278" s="447"/>
      <c r="C278" s="448"/>
      <c r="D278" s="449"/>
      <c r="E278" s="449"/>
      <c r="F278" s="449"/>
      <c r="G278" s="448"/>
      <c r="H278" s="450"/>
      <c r="I278" s="319"/>
      <c r="J278" s="320"/>
      <c r="K278" s="451"/>
      <c r="L278" s="452"/>
      <c r="M278" s="453"/>
      <c r="N278" s="454"/>
    </row>
    <row r="279" spans="1:14" x14ac:dyDescent="0.7">
      <c r="A279" s="431"/>
      <c r="B279" s="432"/>
      <c r="C279" s="433"/>
      <c r="D279" s="434"/>
      <c r="E279" s="435"/>
      <c r="F279" s="435"/>
      <c r="G279" s="436">
        <f>SUM(G275:G278)</f>
        <v>549000</v>
      </c>
      <c r="H279" s="437">
        <f>SUM(H275:H278)</f>
        <v>164700</v>
      </c>
      <c r="I279" s="438">
        <f>+H279*0.01</f>
        <v>1647</v>
      </c>
      <c r="J279" s="439">
        <f>+H279-I279</f>
        <v>163053</v>
      </c>
      <c r="K279" s="431"/>
      <c r="L279" s="440"/>
      <c r="M279" s="441"/>
      <c r="N279" s="442"/>
    </row>
    <row r="280" spans="1:14" x14ac:dyDescent="0.7">
      <c r="A280" s="485"/>
      <c r="B280" s="1"/>
      <c r="C280" s="10"/>
      <c r="D280" s="15"/>
      <c r="E280" s="485"/>
      <c r="F280" s="485"/>
      <c r="G280" s="11"/>
      <c r="H280" s="1"/>
      <c r="I280" s="12"/>
      <c r="J280" s="12"/>
      <c r="K280" s="12"/>
      <c r="L280" s="1"/>
      <c r="M280" s="1"/>
      <c r="N280" s="485"/>
    </row>
    <row r="281" spans="1:14" x14ac:dyDescent="0.7">
      <c r="A281" s="308" t="s">
        <v>478</v>
      </c>
      <c r="B281" s="308"/>
      <c r="C281" s="309"/>
      <c r="D281" s="310"/>
      <c r="E281" s="308"/>
      <c r="F281" s="308"/>
      <c r="G281" s="311">
        <f>H279</f>
        <v>164700</v>
      </c>
      <c r="H281" s="311" t="s">
        <v>510</v>
      </c>
      <c r="I281" s="486"/>
      <c r="J281" s="311"/>
      <c r="K281" s="1"/>
      <c r="L281" s="1"/>
      <c r="M281" s="1"/>
      <c r="N281" s="485"/>
    </row>
    <row r="282" spans="1:14" x14ac:dyDescent="0.7">
      <c r="A282" s="308"/>
      <c r="B282" s="308"/>
      <c r="C282" s="309"/>
      <c r="D282" s="310"/>
      <c r="E282" s="308"/>
      <c r="F282" s="308"/>
      <c r="G282" s="311"/>
      <c r="H282" s="311"/>
      <c r="I282" s="408"/>
      <c r="J282" s="311"/>
      <c r="K282" s="1"/>
      <c r="L282" s="1"/>
      <c r="M282" s="1"/>
      <c r="N282" s="485"/>
    </row>
    <row r="283" spans="1:14" x14ac:dyDescent="0.7">
      <c r="A283" s="485"/>
      <c r="B283" s="1"/>
      <c r="C283" s="10"/>
      <c r="D283" s="15"/>
      <c r="E283" s="485"/>
      <c r="F283" s="485"/>
      <c r="G283" s="11"/>
      <c r="H283" s="1"/>
      <c r="I283" s="1"/>
      <c r="J283" s="1"/>
      <c r="K283" s="482"/>
      <c r="L283" s="482"/>
      <c r="M283" s="1"/>
      <c r="N283" s="485"/>
    </row>
    <row r="284" spans="1:14" x14ac:dyDescent="0.7">
      <c r="A284" s="485"/>
      <c r="B284" s="1"/>
      <c r="C284" s="10"/>
      <c r="D284" s="15"/>
      <c r="E284" s="485"/>
      <c r="F284" s="485"/>
      <c r="G284" s="11"/>
      <c r="H284" s="1"/>
      <c r="I284" s="408"/>
      <c r="J284" s="613" t="s">
        <v>480</v>
      </c>
      <c r="K284" s="613"/>
      <c r="L284" s="613"/>
      <c r="M284" s="613"/>
      <c r="N284" s="200"/>
    </row>
    <row r="285" spans="1:14" x14ac:dyDescent="0.7">
      <c r="A285" s="485"/>
      <c r="B285" s="1"/>
      <c r="C285" s="10"/>
      <c r="D285" s="15"/>
      <c r="E285" s="485"/>
      <c r="F285" s="485"/>
      <c r="G285" s="11"/>
      <c r="H285" s="1"/>
      <c r="I285" s="408"/>
      <c r="J285" s="408"/>
      <c r="K285" s="607" t="s">
        <v>30</v>
      </c>
      <c r="L285" s="607"/>
      <c r="M285" s="322"/>
      <c r="N285" s="200"/>
    </row>
    <row r="295" spans="1:14" x14ac:dyDescent="0.7">
      <c r="A295" s="611" t="s">
        <v>393</v>
      </c>
      <c r="B295" s="611"/>
      <c r="C295" s="611"/>
      <c r="D295" s="611"/>
      <c r="E295" s="611"/>
      <c r="F295" s="611"/>
      <c r="G295" s="611"/>
      <c r="H295" s="611"/>
      <c r="I295" s="611"/>
      <c r="J295" s="611"/>
      <c r="K295" s="611"/>
      <c r="L295" s="611"/>
      <c r="M295" s="611"/>
      <c r="N295" s="455"/>
    </row>
    <row r="296" spans="1:14" x14ac:dyDescent="0.7">
      <c r="A296" s="612" t="s">
        <v>207</v>
      </c>
      <c r="B296" s="612"/>
      <c r="C296" s="612"/>
      <c r="D296" s="612"/>
      <c r="E296" s="612"/>
      <c r="F296" s="612"/>
      <c r="G296" s="612"/>
      <c r="H296" s="612"/>
      <c r="I296" s="612"/>
      <c r="J296" s="612"/>
      <c r="K296" s="612"/>
      <c r="L296" s="612"/>
      <c r="M296" s="612"/>
      <c r="N296" s="445"/>
    </row>
    <row r="297" spans="1:14" ht="15" customHeight="1" x14ac:dyDescent="0.7">
      <c r="A297" s="484"/>
      <c r="B297" s="484"/>
      <c r="C297" s="484"/>
      <c r="D297" s="484"/>
      <c r="E297" s="484"/>
      <c r="F297" s="484"/>
      <c r="G297" s="484"/>
      <c r="H297" s="484"/>
      <c r="I297" s="484"/>
      <c r="J297" s="484"/>
      <c r="K297" s="484"/>
      <c r="L297" s="484"/>
      <c r="M297" s="484"/>
      <c r="N297" s="484"/>
    </row>
    <row r="298" spans="1:14" ht="39.6" x14ac:dyDescent="0.7">
      <c r="A298" s="3" t="s">
        <v>17</v>
      </c>
      <c r="B298" s="4" t="s">
        <v>19</v>
      </c>
      <c r="C298" s="5" t="s">
        <v>18</v>
      </c>
      <c r="D298" s="14" t="s">
        <v>29</v>
      </c>
      <c r="E298" s="6" t="s">
        <v>16</v>
      </c>
      <c r="F298" s="6" t="s">
        <v>23</v>
      </c>
      <c r="G298" s="323" t="s">
        <v>39</v>
      </c>
      <c r="H298" s="312" t="s">
        <v>15</v>
      </c>
      <c r="I298" s="488" t="s">
        <v>9</v>
      </c>
      <c r="J298" s="2" t="s">
        <v>10</v>
      </c>
      <c r="K298" s="3" t="s">
        <v>6</v>
      </c>
      <c r="L298" s="3" t="s">
        <v>499</v>
      </c>
      <c r="M298" s="3" t="s">
        <v>4</v>
      </c>
      <c r="N298" s="8" t="s">
        <v>3</v>
      </c>
    </row>
    <row r="299" spans="1:14" ht="39.6" x14ac:dyDescent="0.7">
      <c r="A299" s="292" t="s">
        <v>88</v>
      </c>
      <c r="B299" s="220" t="s">
        <v>174</v>
      </c>
      <c r="C299" s="493" t="s">
        <v>65</v>
      </c>
      <c r="D299" s="263">
        <v>3570101034661</v>
      </c>
      <c r="E299" s="220" t="s">
        <v>296</v>
      </c>
      <c r="F299" s="490" t="s">
        <v>206</v>
      </c>
      <c r="G299" s="250">
        <v>450000</v>
      </c>
      <c r="H299" s="313">
        <f>+G299*30%</f>
        <v>135000</v>
      </c>
      <c r="I299" s="314">
        <f>+H299*0.01</f>
        <v>1350</v>
      </c>
      <c r="J299" s="315">
        <f>+H299-I299</f>
        <v>133650</v>
      </c>
      <c r="K299" s="250" t="s">
        <v>88</v>
      </c>
      <c r="L299" s="251" t="s">
        <v>509</v>
      </c>
      <c r="M299" s="250" t="s">
        <v>24</v>
      </c>
      <c r="N299" s="252">
        <v>3152787200</v>
      </c>
    </row>
    <row r="300" spans="1:14" x14ac:dyDescent="0.7">
      <c r="A300" s="409"/>
      <c r="B300" s="410"/>
      <c r="C300" s="411"/>
      <c r="D300" s="412"/>
      <c r="E300" s="410"/>
      <c r="F300" s="413"/>
      <c r="G300" s="414"/>
      <c r="H300" s="415"/>
      <c r="I300" s="416"/>
      <c r="J300" s="417"/>
      <c r="K300" s="409"/>
      <c r="L300" s="418"/>
      <c r="M300" s="418"/>
      <c r="N300" s="419"/>
    </row>
    <row r="301" spans="1:14" x14ac:dyDescent="0.7">
      <c r="A301" s="181"/>
      <c r="B301" s="182"/>
      <c r="C301" s="183"/>
      <c r="D301" s="184"/>
      <c r="E301" s="182"/>
      <c r="F301" s="185"/>
      <c r="G301" s="186"/>
      <c r="H301" s="316"/>
      <c r="I301" s="317"/>
      <c r="J301" s="318"/>
      <c r="K301" s="181"/>
      <c r="L301" s="188"/>
      <c r="M301" s="188"/>
      <c r="N301" s="189"/>
    </row>
    <row r="302" spans="1:14" x14ac:dyDescent="0.7">
      <c r="A302" s="446"/>
      <c r="B302" s="447"/>
      <c r="C302" s="448"/>
      <c r="D302" s="449"/>
      <c r="E302" s="449"/>
      <c r="F302" s="449"/>
      <c r="G302" s="448"/>
      <c r="H302" s="450"/>
      <c r="I302" s="319"/>
      <c r="J302" s="320"/>
      <c r="K302" s="451"/>
      <c r="L302" s="452"/>
      <c r="M302" s="453"/>
      <c r="N302" s="454"/>
    </row>
    <row r="303" spans="1:14" x14ac:dyDescent="0.7">
      <c r="A303" s="431"/>
      <c r="B303" s="432"/>
      <c r="C303" s="433"/>
      <c r="D303" s="434"/>
      <c r="E303" s="435"/>
      <c r="F303" s="435"/>
      <c r="G303" s="436">
        <f>SUM(G299:G302)</f>
        <v>450000</v>
      </c>
      <c r="H303" s="437">
        <f>SUM(H299:H302)</f>
        <v>135000</v>
      </c>
      <c r="I303" s="438">
        <f>+H303*0.01</f>
        <v>1350</v>
      </c>
      <c r="J303" s="439">
        <f>+H303-I303</f>
        <v>133650</v>
      </c>
      <c r="K303" s="431"/>
      <c r="L303" s="440"/>
      <c r="M303" s="441"/>
      <c r="N303" s="442"/>
    </row>
    <row r="304" spans="1:14" x14ac:dyDescent="0.7">
      <c r="A304" s="485"/>
      <c r="B304" s="1"/>
      <c r="C304" s="10"/>
      <c r="D304" s="15"/>
      <c r="E304" s="485"/>
      <c r="F304" s="485"/>
      <c r="G304" s="11"/>
      <c r="H304" s="1"/>
      <c r="I304" s="12"/>
      <c r="J304" s="12"/>
      <c r="K304" s="12"/>
      <c r="L304" s="1"/>
      <c r="M304" s="1"/>
      <c r="N304" s="485"/>
    </row>
    <row r="305" spans="1:14" x14ac:dyDescent="0.7">
      <c r="A305" s="308" t="s">
        <v>478</v>
      </c>
      <c r="B305" s="308"/>
      <c r="C305" s="309"/>
      <c r="D305" s="310"/>
      <c r="E305" s="308"/>
      <c r="F305" s="308"/>
      <c r="G305" s="464">
        <f>H303</f>
        <v>135000</v>
      </c>
      <c r="H305" s="311" t="s">
        <v>484</v>
      </c>
      <c r="I305" s="408"/>
      <c r="J305" s="311"/>
      <c r="K305" s="1"/>
      <c r="L305" s="1"/>
      <c r="M305" s="1"/>
      <c r="N305" s="485"/>
    </row>
    <row r="306" spans="1:14" x14ac:dyDescent="0.7">
      <c r="A306" s="308"/>
      <c r="B306" s="308"/>
      <c r="C306" s="309"/>
      <c r="D306" s="310"/>
      <c r="E306" s="308"/>
      <c r="F306" s="308"/>
      <c r="G306" s="311"/>
      <c r="H306" s="311"/>
      <c r="I306" s="408"/>
      <c r="J306" s="311"/>
      <c r="K306" s="1"/>
      <c r="L306" s="1"/>
      <c r="M306" s="1"/>
      <c r="N306" s="485"/>
    </row>
    <row r="307" spans="1:14" x14ac:dyDescent="0.7">
      <c r="A307" s="485"/>
      <c r="B307" s="1"/>
      <c r="C307" s="10"/>
      <c r="D307" s="15"/>
      <c r="E307" s="485"/>
      <c r="F307" s="485"/>
      <c r="G307" s="11"/>
      <c r="H307" s="1"/>
      <c r="I307" s="1"/>
      <c r="J307" s="1"/>
      <c r="K307" s="482"/>
      <c r="L307" s="482"/>
      <c r="M307" s="1"/>
      <c r="N307" s="485"/>
    </row>
    <row r="308" spans="1:14" x14ac:dyDescent="0.7">
      <c r="A308" s="485"/>
      <c r="B308" s="1"/>
      <c r="C308" s="10"/>
      <c r="D308" s="15"/>
      <c r="E308" s="485"/>
      <c r="F308" s="485"/>
      <c r="G308" s="11"/>
      <c r="H308" s="1"/>
      <c r="I308" s="408"/>
      <c r="J308" s="613" t="s">
        <v>480</v>
      </c>
      <c r="K308" s="613"/>
      <c r="L308" s="613"/>
      <c r="M308" s="613"/>
      <c r="N308" s="200"/>
    </row>
    <row r="309" spans="1:14" x14ac:dyDescent="0.7">
      <c r="A309" s="485"/>
      <c r="B309" s="1"/>
      <c r="C309" s="10"/>
      <c r="D309" s="15"/>
      <c r="E309" s="485"/>
      <c r="F309" s="485"/>
      <c r="G309" s="11"/>
      <c r="H309" s="1"/>
      <c r="I309" s="408"/>
      <c r="J309" s="408"/>
      <c r="K309" s="607" t="s">
        <v>30</v>
      </c>
      <c r="L309" s="607"/>
      <c r="M309" s="322"/>
      <c r="N309" s="200"/>
    </row>
    <row r="321" spans="1:14" x14ac:dyDescent="0.7">
      <c r="A321" s="611" t="s">
        <v>393</v>
      </c>
      <c r="B321" s="611"/>
      <c r="C321" s="611"/>
      <c r="D321" s="611"/>
      <c r="E321" s="611"/>
      <c r="F321" s="611"/>
      <c r="G321" s="611"/>
      <c r="H321" s="611"/>
      <c r="I321" s="611"/>
      <c r="J321" s="611"/>
      <c r="K321" s="611"/>
      <c r="L321" s="611"/>
      <c r="M321" s="611"/>
      <c r="N321" s="455"/>
    </row>
    <row r="322" spans="1:14" x14ac:dyDescent="0.7">
      <c r="A322" s="612" t="s">
        <v>207</v>
      </c>
      <c r="B322" s="612"/>
      <c r="C322" s="612"/>
      <c r="D322" s="612"/>
      <c r="E322" s="612"/>
      <c r="F322" s="612"/>
      <c r="G322" s="612"/>
      <c r="H322" s="612"/>
      <c r="I322" s="612"/>
      <c r="J322" s="612"/>
      <c r="K322" s="612"/>
      <c r="L322" s="612"/>
      <c r="M322" s="612"/>
      <c r="N322" s="445"/>
    </row>
    <row r="323" spans="1:14" ht="15" customHeight="1" x14ac:dyDescent="0.7">
      <c r="A323" s="484"/>
      <c r="B323" s="484"/>
      <c r="C323" s="484"/>
      <c r="D323" s="484"/>
      <c r="E323" s="484"/>
      <c r="F323" s="484"/>
      <c r="G323" s="484"/>
      <c r="H323" s="484"/>
      <c r="I323" s="484"/>
      <c r="J323" s="484"/>
      <c r="K323" s="484"/>
      <c r="L323" s="484"/>
      <c r="M323" s="484"/>
      <c r="N323" s="484"/>
    </row>
    <row r="324" spans="1:14" ht="34.200000000000003" customHeight="1" x14ac:dyDescent="0.7">
      <c r="A324" s="3" t="s">
        <v>17</v>
      </c>
      <c r="B324" s="4" t="s">
        <v>19</v>
      </c>
      <c r="C324" s="5" t="s">
        <v>18</v>
      </c>
      <c r="D324" s="14" t="s">
        <v>29</v>
      </c>
      <c r="E324" s="6" t="s">
        <v>16</v>
      </c>
      <c r="F324" s="6" t="s">
        <v>23</v>
      </c>
      <c r="G324" s="323" t="s">
        <v>39</v>
      </c>
      <c r="H324" s="312" t="s">
        <v>15</v>
      </c>
      <c r="I324" s="488" t="s">
        <v>9</v>
      </c>
      <c r="J324" s="2" t="s">
        <v>10</v>
      </c>
      <c r="K324" s="3" t="s">
        <v>6</v>
      </c>
      <c r="L324" s="3" t="s">
        <v>499</v>
      </c>
      <c r="M324" s="3" t="s">
        <v>4</v>
      </c>
      <c r="N324" s="8" t="s">
        <v>3</v>
      </c>
    </row>
    <row r="325" spans="1:14" ht="59.4" x14ac:dyDescent="0.7">
      <c r="A325" s="292" t="s">
        <v>124</v>
      </c>
      <c r="B325" s="220" t="s">
        <v>179</v>
      </c>
      <c r="C325" s="493" t="s">
        <v>61</v>
      </c>
      <c r="D325" s="263">
        <v>3500200549375</v>
      </c>
      <c r="E325" s="220" t="s">
        <v>305</v>
      </c>
      <c r="F325" s="490" t="s">
        <v>206</v>
      </c>
      <c r="G325" s="250">
        <v>630000</v>
      </c>
      <c r="H325" s="313">
        <f>+G325*30%</f>
        <v>189000</v>
      </c>
      <c r="I325" s="314">
        <f>+H325*0.01</f>
        <v>1890</v>
      </c>
      <c r="J325" s="315">
        <f>+H325-I325</f>
        <v>187110</v>
      </c>
      <c r="K325" s="174" t="s">
        <v>124</v>
      </c>
      <c r="L325" s="491" t="s">
        <v>511</v>
      </c>
      <c r="M325" s="250" t="s">
        <v>24</v>
      </c>
      <c r="N325" s="180">
        <v>6212419748</v>
      </c>
    </row>
    <row r="326" spans="1:14" x14ac:dyDescent="0.7">
      <c r="A326" s="409"/>
      <c r="B326" s="410"/>
      <c r="C326" s="411"/>
      <c r="D326" s="412"/>
      <c r="E326" s="410"/>
      <c r="F326" s="413"/>
      <c r="G326" s="414"/>
      <c r="H326" s="415"/>
      <c r="I326" s="416"/>
      <c r="J326" s="417"/>
      <c r="K326" s="409"/>
      <c r="L326" s="418"/>
      <c r="M326" s="418"/>
      <c r="N326" s="419"/>
    </row>
    <row r="327" spans="1:14" x14ac:dyDescent="0.7">
      <c r="A327" s="181"/>
      <c r="B327" s="182"/>
      <c r="C327" s="183"/>
      <c r="D327" s="184"/>
      <c r="E327" s="182"/>
      <c r="F327" s="185"/>
      <c r="G327" s="186"/>
      <c r="H327" s="316"/>
      <c r="I327" s="317"/>
      <c r="J327" s="318"/>
      <c r="K327" s="181"/>
      <c r="L327" s="188"/>
      <c r="M327" s="188"/>
      <c r="N327" s="189"/>
    </row>
    <row r="328" spans="1:14" x14ac:dyDescent="0.7">
      <c r="A328" s="446"/>
      <c r="B328" s="447"/>
      <c r="C328" s="448"/>
      <c r="D328" s="449"/>
      <c r="E328" s="449"/>
      <c r="F328" s="449"/>
      <c r="G328" s="448"/>
      <c r="H328" s="450"/>
      <c r="I328" s="319"/>
      <c r="J328" s="320"/>
      <c r="K328" s="451"/>
      <c r="L328" s="452"/>
      <c r="M328" s="453"/>
      <c r="N328" s="454"/>
    </row>
    <row r="329" spans="1:14" x14ac:dyDescent="0.7">
      <c r="A329" s="431"/>
      <c r="B329" s="432"/>
      <c r="C329" s="433"/>
      <c r="D329" s="434"/>
      <c r="E329" s="435"/>
      <c r="F329" s="435"/>
      <c r="G329" s="436">
        <f>SUM(G325:G328)</f>
        <v>630000</v>
      </c>
      <c r="H329" s="437">
        <f>SUM(H325:H328)</f>
        <v>189000</v>
      </c>
      <c r="I329" s="438">
        <f>+H329*0.01</f>
        <v>1890</v>
      </c>
      <c r="J329" s="439">
        <f>+H329-I329</f>
        <v>187110</v>
      </c>
      <c r="K329" s="431"/>
      <c r="L329" s="440"/>
      <c r="M329" s="441"/>
      <c r="N329" s="442"/>
    </row>
    <row r="330" spans="1:14" x14ac:dyDescent="0.7">
      <c r="A330" s="485"/>
      <c r="B330" s="1"/>
      <c r="C330" s="10"/>
      <c r="D330" s="15"/>
      <c r="E330" s="485"/>
      <c r="F330" s="485"/>
      <c r="G330" s="11"/>
      <c r="H330" s="1"/>
      <c r="I330" s="12"/>
      <c r="J330" s="12"/>
      <c r="K330" s="12"/>
      <c r="L330" s="1"/>
      <c r="M330" s="1"/>
      <c r="N330" s="485"/>
    </row>
    <row r="331" spans="1:14" x14ac:dyDescent="0.7">
      <c r="A331" s="308" t="s">
        <v>478</v>
      </c>
      <c r="B331" s="308"/>
      <c r="C331" s="309"/>
      <c r="D331" s="310"/>
      <c r="E331" s="308"/>
      <c r="F331" s="308"/>
      <c r="G331" s="311">
        <f>H329</f>
        <v>189000</v>
      </c>
      <c r="H331" s="311" t="s">
        <v>535</v>
      </c>
      <c r="I331" s="408"/>
      <c r="J331" s="311"/>
      <c r="K331" s="1"/>
      <c r="L331" s="1"/>
      <c r="M331" s="1"/>
      <c r="N331" s="485"/>
    </row>
    <row r="332" spans="1:14" x14ac:dyDescent="0.7">
      <c r="A332" s="308"/>
      <c r="B332" s="308"/>
      <c r="C332" s="309"/>
      <c r="D332" s="310"/>
      <c r="E332" s="308"/>
      <c r="F332" s="308"/>
      <c r="G332" s="311"/>
      <c r="H332" s="311"/>
      <c r="I332" s="408"/>
      <c r="J332" s="311"/>
      <c r="K332" s="1"/>
      <c r="L332" s="1"/>
      <c r="M332" s="1"/>
      <c r="N332" s="485"/>
    </row>
    <row r="333" spans="1:14" x14ac:dyDescent="0.7">
      <c r="A333" s="485"/>
      <c r="B333" s="1"/>
      <c r="C333" s="10"/>
      <c r="D333" s="15"/>
      <c r="E333" s="485"/>
      <c r="F333" s="485"/>
      <c r="G333" s="11"/>
      <c r="H333" s="1"/>
      <c r="I333" s="1"/>
      <c r="J333" s="1"/>
      <c r="K333" s="482"/>
      <c r="L333" s="482"/>
      <c r="M333" s="1"/>
      <c r="N333" s="485"/>
    </row>
    <row r="334" spans="1:14" x14ac:dyDescent="0.7">
      <c r="A334" s="485"/>
      <c r="B334" s="1"/>
      <c r="C334" s="10"/>
      <c r="D334" s="15"/>
      <c r="E334" s="485"/>
      <c r="F334" s="485"/>
      <c r="G334" s="11"/>
      <c r="H334" s="1"/>
      <c r="I334" s="408"/>
      <c r="J334" s="613" t="s">
        <v>480</v>
      </c>
      <c r="K334" s="613"/>
      <c r="L334" s="613"/>
      <c r="M334" s="613"/>
      <c r="N334" s="200"/>
    </row>
    <row r="335" spans="1:14" x14ac:dyDescent="0.7">
      <c r="A335" s="485"/>
      <c r="B335" s="1"/>
      <c r="C335" s="10"/>
      <c r="D335" s="15"/>
      <c r="E335" s="485"/>
      <c r="F335" s="485"/>
      <c r="G335" s="11"/>
      <c r="H335" s="1"/>
      <c r="I335" s="408"/>
      <c r="J335" s="408"/>
      <c r="K335" s="607" t="s">
        <v>30</v>
      </c>
      <c r="L335" s="607"/>
      <c r="M335" s="322"/>
      <c r="N335" s="200"/>
    </row>
    <row r="347" spans="1:14" x14ac:dyDescent="0.7">
      <c r="A347" s="611" t="s">
        <v>393</v>
      </c>
      <c r="B347" s="611"/>
      <c r="C347" s="611"/>
      <c r="D347" s="611"/>
      <c r="E347" s="611"/>
      <c r="F347" s="611"/>
      <c r="G347" s="611"/>
      <c r="H347" s="611"/>
      <c r="I347" s="611"/>
      <c r="J347" s="611"/>
      <c r="K347" s="611"/>
      <c r="L347" s="611"/>
      <c r="M347" s="611"/>
      <c r="N347" s="455"/>
    </row>
    <row r="348" spans="1:14" x14ac:dyDescent="0.7">
      <c r="A348" s="612" t="s">
        <v>207</v>
      </c>
      <c r="B348" s="612"/>
      <c r="C348" s="612"/>
      <c r="D348" s="612"/>
      <c r="E348" s="612"/>
      <c r="F348" s="612"/>
      <c r="G348" s="612"/>
      <c r="H348" s="612"/>
      <c r="I348" s="612"/>
      <c r="J348" s="612"/>
      <c r="K348" s="612"/>
      <c r="L348" s="612"/>
      <c r="M348" s="612"/>
      <c r="N348" s="445"/>
    </row>
    <row r="349" spans="1:14" ht="13.8" customHeight="1" x14ac:dyDescent="0.7">
      <c r="A349" s="484"/>
      <c r="B349" s="484"/>
      <c r="C349" s="484"/>
      <c r="D349" s="484"/>
      <c r="E349" s="484"/>
      <c r="F349" s="484"/>
      <c r="G349" s="484"/>
      <c r="H349" s="484"/>
      <c r="I349" s="484"/>
      <c r="J349" s="484"/>
      <c r="K349" s="484"/>
      <c r="L349" s="484"/>
      <c r="M349" s="484"/>
      <c r="N349" s="484"/>
    </row>
    <row r="350" spans="1:14" ht="39.6" x14ac:dyDescent="0.7">
      <c r="A350" s="3" t="s">
        <v>17</v>
      </c>
      <c r="B350" s="4" t="s">
        <v>19</v>
      </c>
      <c r="C350" s="5" t="s">
        <v>18</v>
      </c>
      <c r="D350" s="14" t="s">
        <v>29</v>
      </c>
      <c r="E350" s="6" t="s">
        <v>16</v>
      </c>
      <c r="F350" s="6" t="s">
        <v>23</v>
      </c>
      <c r="G350" s="323" t="s">
        <v>39</v>
      </c>
      <c r="H350" s="312" t="s">
        <v>15</v>
      </c>
      <c r="I350" s="488" t="s">
        <v>9</v>
      </c>
      <c r="J350" s="2" t="s">
        <v>10</v>
      </c>
      <c r="K350" s="3" t="s">
        <v>6</v>
      </c>
      <c r="L350" s="3" t="s">
        <v>499</v>
      </c>
      <c r="M350" s="3" t="s">
        <v>4</v>
      </c>
      <c r="N350" s="8" t="s">
        <v>3</v>
      </c>
    </row>
    <row r="351" spans="1:14" ht="45.6" customHeight="1" x14ac:dyDescent="0.7">
      <c r="A351" s="292" t="s">
        <v>233</v>
      </c>
      <c r="B351" s="220" t="s">
        <v>171</v>
      </c>
      <c r="C351" s="493" t="s">
        <v>26</v>
      </c>
      <c r="D351" s="263">
        <v>3320101326213</v>
      </c>
      <c r="E351" s="220" t="s">
        <v>371</v>
      </c>
      <c r="F351" s="490" t="s">
        <v>206</v>
      </c>
      <c r="G351" s="250">
        <v>274230</v>
      </c>
      <c r="H351" s="313">
        <f>+G351*30%</f>
        <v>82269</v>
      </c>
      <c r="I351" s="314">
        <f>+H351*0.01</f>
        <v>822.69</v>
      </c>
      <c r="J351" s="315">
        <f>+H351-I351</f>
        <v>81446.31</v>
      </c>
      <c r="K351" s="292" t="s">
        <v>231</v>
      </c>
      <c r="L351" s="491" t="s">
        <v>512</v>
      </c>
      <c r="M351" s="250" t="s">
        <v>24</v>
      </c>
      <c r="N351" s="252">
        <v>4152526192</v>
      </c>
    </row>
    <row r="352" spans="1:14" x14ac:dyDescent="0.7">
      <c r="A352" s="181"/>
      <c r="B352" s="182"/>
      <c r="C352" s="183"/>
      <c r="D352" s="184"/>
      <c r="E352" s="182"/>
      <c r="F352" s="185"/>
      <c r="G352" s="186"/>
      <c r="H352" s="316"/>
      <c r="I352" s="317"/>
      <c r="J352" s="318"/>
      <c r="K352" s="181"/>
      <c r="L352" s="188"/>
      <c r="M352" s="188"/>
      <c r="N352" s="189"/>
    </row>
    <row r="353" spans="1:14" x14ac:dyDescent="0.7">
      <c r="A353" s="181"/>
      <c r="B353" s="182"/>
      <c r="C353" s="183"/>
      <c r="D353" s="184"/>
      <c r="E353" s="182"/>
      <c r="F353" s="185"/>
      <c r="G353" s="186"/>
      <c r="H353" s="316"/>
      <c r="I353" s="317"/>
      <c r="J353" s="318"/>
      <c r="K353" s="181"/>
      <c r="L353" s="188"/>
      <c r="M353" s="188"/>
      <c r="N353" s="189"/>
    </row>
    <row r="354" spans="1:14" x14ac:dyDescent="0.7">
      <c r="A354" s="446"/>
      <c r="B354" s="447"/>
      <c r="C354" s="448"/>
      <c r="D354" s="449"/>
      <c r="E354" s="449"/>
      <c r="F354" s="449"/>
      <c r="G354" s="448"/>
      <c r="H354" s="450"/>
      <c r="I354" s="319"/>
      <c r="J354" s="320"/>
      <c r="K354" s="451"/>
      <c r="L354" s="452"/>
      <c r="M354" s="453"/>
      <c r="N354" s="454"/>
    </row>
    <row r="355" spans="1:14" x14ac:dyDescent="0.7">
      <c r="A355" s="431"/>
      <c r="B355" s="432"/>
      <c r="C355" s="433"/>
      <c r="D355" s="434"/>
      <c r="E355" s="435"/>
      <c r="F355" s="435"/>
      <c r="G355" s="436">
        <f>SUM(G351:G354)</f>
        <v>274230</v>
      </c>
      <c r="H355" s="437">
        <f>SUM(H351:H354)</f>
        <v>82269</v>
      </c>
      <c r="I355" s="438">
        <f>+H355*0.01</f>
        <v>822.69</v>
      </c>
      <c r="J355" s="439">
        <f>+H355-I355</f>
        <v>81446.31</v>
      </c>
      <c r="K355" s="431"/>
      <c r="L355" s="440"/>
      <c r="M355" s="441"/>
      <c r="N355" s="442"/>
    </row>
    <row r="356" spans="1:14" x14ac:dyDescent="0.7">
      <c r="A356" s="485"/>
      <c r="B356" s="1"/>
      <c r="C356" s="10"/>
      <c r="D356" s="15"/>
      <c r="E356" s="485"/>
      <c r="F356" s="485"/>
      <c r="G356" s="12"/>
      <c r="H356" s="483"/>
      <c r="I356" s="12"/>
      <c r="J356" s="12"/>
      <c r="K356" s="12"/>
      <c r="L356" s="1"/>
      <c r="M356" s="1"/>
      <c r="N356" s="485"/>
    </row>
    <row r="357" spans="1:14" x14ac:dyDescent="0.7">
      <c r="A357" s="308" t="s">
        <v>478</v>
      </c>
      <c r="B357" s="308"/>
      <c r="C357" s="309"/>
      <c r="D357" s="310"/>
      <c r="E357" s="308"/>
      <c r="F357" s="308"/>
      <c r="G357" s="311">
        <f>H355</f>
        <v>82269</v>
      </c>
      <c r="H357" s="311" t="s">
        <v>513</v>
      </c>
      <c r="I357" s="408"/>
      <c r="J357" s="311"/>
      <c r="K357" s="1"/>
      <c r="L357" s="1"/>
      <c r="M357" s="1"/>
      <c r="N357" s="485"/>
    </row>
    <row r="358" spans="1:14" x14ac:dyDescent="0.7">
      <c r="A358" s="308"/>
      <c r="B358" s="308"/>
      <c r="C358" s="309"/>
      <c r="D358" s="310"/>
      <c r="E358" s="308"/>
      <c r="F358" s="308"/>
      <c r="G358" s="311"/>
      <c r="H358" s="311"/>
      <c r="I358" s="408"/>
      <c r="J358" s="311"/>
      <c r="K358" s="1"/>
      <c r="L358" s="1"/>
      <c r="M358" s="1"/>
      <c r="N358" s="485"/>
    </row>
    <row r="359" spans="1:14" x14ac:dyDescent="0.7">
      <c r="A359" s="485"/>
      <c r="B359" s="1"/>
      <c r="C359" s="10"/>
      <c r="D359" s="15"/>
      <c r="E359" s="485"/>
      <c r="F359" s="485"/>
      <c r="G359" s="11"/>
      <c r="H359" s="1"/>
      <c r="I359" s="1"/>
      <c r="J359" s="1"/>
      <c r="K359" s="482"/>
      <c r="L359" s="482"/>
      <c r="M359" s="1"/>
      <c r="N359" s="485"/>
    </row>
    <row r="360" spans="1:14" x14ac:dyDescent="0.7">
      <c r="A360" s="485"/>
      <c r="B360" s="1"/>
      <c r="C360" s="10"/>
      <c r="D360" s="15"/>
      <c r="E360" s="485"/>
      <c r="F360" s="485"/>
      <c r="G360" s="11"/>
      <c r="H360" s="1"/>
      <c r="I360" s="408"/>
      <c r="J360" s="613" t="s">
        <v>480</v>
      </c>
      <c r="K360" s="613"/>
      <c r="L360" s="613"/>
      <c r="M360" s="613"/>
      <c r="N360" s="200"/>
    </row>
    <row r="361" spans="1:14" x14ac:dyDescent="0.7">
      <c r="A361" s="485"/>
      <c r="B361" s="1"/>
      <c r="C361" s="10"/>
      <c r="D361" s="15"/>
      <c r="E361" s="485"/>
      <c r="F361" s="485"/>
      <c r="G361" s="11"/>
      <c r="H361" s="1"/>
      <c r="I361" s="408"/>
      <c r="J361" s="408"/>
      <c r="K361" s="607" t="s">
        <v>30</v>
      </c>
      <c r="L361" s="607"/>
      <c r="M361" s="322"/>
      <c r="N361" s="200"/>
    </row>
    <row r="372" spans="1:14" x14ac:dyDescent="0.7">
      <c r="A372" s="611" t="s">
        <v>393</v>
      </c>
      <c r="B372" s="611"/>
      <c r="C372" s="611"/>
      <c r="D372" s="611"/>
      <c r="E372" s="611"/>
      <c r="F372" s="611"/>
      <c r="G372" s="611"/>
      <c r="H372" s="611"/>
      <c r="I372" s="611"/>
      <c r="J372" s="611"/>
      <c r="K372" s="611"/>
      <c r="L372" s="611"/>
      <c r="M372" s="611"/>
      <c r="N372" s="455"/>
    </row>
    <row r="373" spans="1:14" x14ac:dyDescent="0.7">
      <c r="A373" s="612" t="s">
        <v>207</v>
      </c>
      <c r="B373" s="612"/>
      <c r="C373" s="612"/>
      <c r="D373" s="612"/>
      <c r="E373" s="612"/>
      <c r="F373" s="612"/>
      <c r="G373" s="612"/>
      <c r="H373" s="612"/>
      <c r="I373" s="612"/>
      <c r="J373" s="612"/>
      <c r="K373" s="612"/>
      <c r="L373" s="612"/>
      <c r="M373" s="612"/>
      <c r="N373" s="445"/>
    </row>
    <row r="374" spans="1:14" ht="18" customHeight="1" x14ac:dyDescent="0.7">
      <c r="A374" s="484"/>
      <c r="B374" s="484"/>
      <c r="C374" s="484"/>
      <c r="D374" s="484"/>
      <c r="E374" s="484"/>
      <c r="F374" s="484"/>
      <c r="G374" s="484"/>
      <c r="H374" s="484"/>
      <c r="I374" s="484"/>
      <c r="J374" s="484"/>
      <c r="K374" s="484"/>
      <c r="L374" s="484"/>
      <c r="M374" s="484"/>
      <c r="N374" s="484"/>
    </row>
    <row r="375" spans="1:14" ht="39.6" x14ac:dyDescent="0.7">
      <c r="A375" s="3" t="s">
        <v>17</v>
      </c>
      <c r="B375" s="4" t="s">
        <v>19</v>
      </c>
      <c r="C375" s="5" t="s">
        <v>18</v>
      </c>
      <c r="D375" s="14" t="s">
        <v>29</v>
      </c>
      <c r="E375" s="6" t="s">
        <v>16</v>
      </c>
      <c r="F375" s="6" t="s">
        <v>23</v>
      </c>
      <c r="G375" s="323" t="s">
        <v>39</v>
      </c>
      <c r="H375" s="312" t="s">
        <v>15</v>
      </c>
      <c r="I375" s="488" t="s">
        <v>9</v>
      </c>
      <c r="J375" s="2" t="s">
        <v>10</v>
      </c>
      <c r="K375" s="3" t="s">
        <v>6</v>
      </c>
      <c r="L375" s="3" t="s">
        <v>499</v>
      </c>
      <c r="M375" s="3" t="s">
        <v>4</v>
      </c>
      <c r="N375" s="8" t="s">
        <v>3</v>
      </c>
    </row>
    <row r="376" spans="1:14" ht="61.8" customHeight="1" x14ac:dyDescent="0.7">
      <c r="A376" s="260" t="s">
        <v>254</v>
      </c>
      <c r="B376" s="220" t="s">
        <v>182</v>
      </c>
      <c r="C376" s="493" t="s">
        <v>188</v>
      </c>
      <c r="D376" s="263">
        <v>3760600405492</v>
      </c>
      <c r="E376" s="220" t="s">
        <v>284</v>
      </c>
      <c r="F376" s="490" t="s">
        <v>206</v>
      </c>
      <c r="G376" s="250">
        <v>135000</v>
      </c>
      <c r="H376" s="313">
        <f>+G376*30%</f>
        <v>40500</v>
      </c>
      <c r="I376" s="314">
        <f>+H376*0.01</f>
        <v>405</v>
      </c>
      <c r="J376" s="315">
        <f>+H376-I376</f>
        <v>40095</v>
      </c>
      <c r="K376" s="260" t="s">
        <v>254</v>
      </c>
      <c r="L376" s="491" t="s">
        <v>514</v>
      </c>
      <c r="M376" s="250" t="s">
        <v>24</v>
      </c>
      <c r="N376" s="252">
        <v>3572744104</v>
      </c>
    </row>
    <row r="377" spans="1:14" x14ac:dyDescent="0.7">
      <c r="A377" s="409"/>
      <c r="B377" s="410"/>
      <c r="C377" s="411"/>
      <c r="D377" s="412"/>
      <c r="E377" s="410"/>
      <c r="F377" s="413"/>
      <c r="G377" s="414"/>
      <c r="H377" s="415"/>
      <c r="I377" s="416"/>
      <c r="J377" s="417"/>
      <c r="K377" s="409"/>
      <c r="L377" s="418"/>
      <c r="M377" s="418"/>
      <c r="N377" s="419"/>
    </row>
    <row r="378" spans="1:14" x14ac:dyDescent="0.7">
      <c r="A378" s="181"/>
      <c r="B378" s="182"/>
      <c r="C378" s="183"/>
      <c r="D378" s="184"/>
      <c r="E378" s="182"/>
      <c r="F378" s="185"/>
      <c r="G378" s="186"/>
      <c r="H378" s="316"/>
      <c r="I378" s="317"/>
      <c r="J378" s="318"/>
      <c r="K378" s="181"/>
      <c r="L378" s="188"/>
      <c r="M378" s="188"/>
      <c r="N378" s="189"/>
    </row>
    <row r="379" spans="1:14" x14ac:dyDescent="0.7">
      <c r="A379" s="446"/>
      <c r="B379" s="447"/>
      <c r="C379" s="448"/>
      <c r="D379" s="449"/>
      <c r="E379" s="449"/>
      <c r="F379" s="449"/>
      <c r="G379" s="448"/>
      <c r="H379" s="450"/>
      <c r="I379" s="319"/>
      <c r="J379" s="320"/>
      <c r="K379" s="451"/>
      <c r="L379" s="452"/>
      <c r="M379" s="453"/>
      <c r="N379" s="454"/>
    </row>
    <row r="380" spans="1:14" x14ac:dyDescent="0.7">
      <c r="A380" s="431"/>
      <c r="B380" s="432"/>
      <c r="C380" s="433"/>
      <c r="D380" s="434"/>
      <c r="E380" s="435"/>
      <c r="F380" s="435"/>
      <c r="G380" s="436">
        <f>SUM(G376:G379)</f>
        <v>135000</v>
      </c>
      <c r="H380" s="437">
        <f>SUM(H376:H379)</f>
        <v>40500</v>
      </c>
      <c r="I380" s="438">
        <f>+H380*0.01</f>
        <v>405</v>
      </c>
      <c r="J380" s="439">
        <f>+H380-I380</f>
        <v>40095</v>
      </c>
      <c r="K380" s="431"/>
      <c r="L380" s="440"/>
      <c r="M380" s="441"/>
      <c r="N380" s="442"/>
    </row>
    <row r="381" spans="1:14" x14ac:dyDescent="0.7">
      <c r="A381" s="485"/>
      <c r="B381" s="1"/>
      <c r="C381" s="10"/>
      <c r="D381" s="15"/>
      <c r="E381" s="485"/>
      <c r="F381" s="485"/>
      <c r="G381" s="11"/>
      <c r="H381" s="1"/>
      <c r="I381" s="12"/>
      <c r="J381" s="12"/>
      <c r="K381" s="12"/>
      <c r="L381" s="1"/>
      <c r="M381" s="1"/>
      <c r="N381" s="485"/>
    </row>
    <row r="382" spans="1:14" x14ac:dyDescent="0.7">
      <c r="A382" s="308" t="s">
        <v>478</v>
      </c>
      <c r="B382" s="308"/>
      <c r="C382" s="309"/>
      <c r="D382" s="310"/>
      <c r="E382" s="308"/>
      <c r="F382" s="308"/>
      <c r="G382" s="311">
        <f>H380</f>
        <v>40500</v>
      </c>
      <c r="H382" s="311" t="s">
        <v>515</v>
      </c>
      <c r="I382" s="486"/>
      <c r="J382" s="311"/>
      <c r="K382" s="1"/>
      <c r="L382" s="1"/>
      <c r="M382" s="1"/>
      <c r="N382" s="485"/>
    </row>
    <row r="383" spans="1:14" x14ac:dyDescent="0.7">
      <c r="A383" s="308"/>
      <c r="B383" s="308"/>
      <c r="C383" s="309"/>
      <c r="D383" s="310"/>
      <c r="E383" s="308"/>
      <c r="F383" s="308"/>
      <c r="G383" s="311"/>
      <c r="H383" s="311"/>
      <c r="I383" s="408"/>
      <c r="J383" s="311"/>
      <c r="K383" s="1"/>
      <c r="L383" s="1"/>
      <c r="M383" s="1"/>
      <c r="N383" s="485"/>
    </row>
    <row r="384" spans="1:14" x14ac:dyDescent="0.7">
      <c r="A384" s="485"/>
      <c r="B384" s="1"/>
      <c r="C384" s="10"/>
      <c r="D384" s="15"/>
      <c r="E384" s="485"/>
      <c r="F384" s="485"/>
      <c r="G384" s="11"/>
      <c r="H384" s="1"/>
      <c r="I384" s="1"/>
      <c r="J384" s="1"/>
      <c r="K384" s="482"/>
      <c r="L384" s="482"/>
      <c r="M384" s="1"/>
      <c r="N384" s="485"/>
    </row>
    <row r="385" spans="1:14" x14ac:dyDescent="0.7">
      <c r="A385" s="485"/>
      <c r="B385" s="1"/>
      <c r="C385" s="10"/>
      <c r="D385" s="15"/>
      <c r="E385" s="485"/>
      <c r="F385" s="485"/>
      <c r="G385" s="11"/>
      <c r="H385" s="1"/>
      <c r="I385" s="408"/>
      <c r="J385" s="613" t="s">
        <v>480</v>
      </c>
      <c r="K385" s="613"/>
      <c r="L385" s="613"/>
      <c r="M385" s="613"/>
      <c r="N385" s="200"/>
    </row>
    <row r="386" spans="1:14" x14ac:dyDescent="0.7">
      <c r="A386" s="485"/>
      <c r="B386" s="1"/>
      <c r="C386" s="10"/>
      <c r="D386" s="15"/>
      <c r="E386" s="485"/>
      <c r="F386" s="485"/>
      <c r="G386" s="11"/>
      <c r="H386" s="1"/>
      <c r="I386" s="408"/>
      <c r="J386" s="408"/>
      <c r="K386" s="607" t="s">
        <v>30</v>
      </c>
      <c r="L386" s="607"/>
      <c r="M386" s="322"/>
      <c r="N386" s="200"/>
    </row>
    <row r="395" spans="1:14" x14ac:dyDescent="0.7">
      <c r="A395" s="611" t="s">
        <v>393</v>
      </c>
      <c r="B395" s="611"/>
      <c r="C395" s="611"/>
      <c r="D395" s="611"/>
      <c r="E395" s="611"/>
      <c r="F395" s="611"/>
      <c r="G395" s="611"/>
      <c r="H395" s="611"/>
      <c r="I395" s="611"/>
      <c r="J395" s="611"/>
      <c r="K395" s="611"/>
      <c r="L395" s="611"/>
      <c r="M395" s="611"/>
      <c r="N395" s="455"/>
    </row>
    <row r="396" spans="1:14" x14ac:dyDescent="0.7">
      <c r="A396" s="612" t="s">
        <v>207</v>
      </c>
      <c r="B396" s="612"/>
      <c r="C396" s="612"/>
      <c r="D396" s="612"/>
      <c r="E396" s="612"/>
      <c r="F396" s="612"/>
      <c r="G396" s="612"/>
      <c r="H396" s="612"/>
      <c r="I396" s="612"/>
      <c r="J396" s="612"/>
      <c r="K396" s="612"/>
      <c r="L396" s="612"/>
      <c r="M396" s="612"/>
      <c r="N396" s="445"/>
    </row>
    <row r="397" spans="1:14" ht="11.4" customHeight="1" x14ac:dyDescent="0.7">
      <c r="A397" s="484"/>
      <c r="B397" s="484"/>
      <c r="C397" s="484"/>
      <c r="D397" s="484"/>
      <c r="E397" s="484"/>
      <c r="F397" s="484"/>
      <c r="G397" s="484"/>
      <c r="H397" s="484"/>
      <c r="I397" s="484"/>
      <c r="J397" s="484"/>
      <c r="K397" s="484"/>
      <c r="L397" s="484"/>
      <c r="M397" s="484"/>
      <c r="N397" s="484"/>
    </row>
    <row r="398" spans="1:14" ht="33" customHeight="1" x14ac:dyDescent="0.7">
      <c r="A398" s="3" t="s">
        <v>17</v>
      </c>
      <c r="B398" s="4" t="s">
        <v>19</v>
      </c>
      <c r="C398" s="5" t="s">
        <v>18</v>
      </c>
      <c r="D398" s="14" t="s">
        <v>29</v>
      </c>
      <c r="E398" s="6" t="s">
        <v>16</v>
      </c>
      <c r="F398" s="6" t="s">
        <v>23</v>
      </c>
      <c r="G398" s="323" t="s">
        <v>39</v>
      </c>
      <c r="H398" s="312" t="s">
        <v>15</v>
      </c>
      <c r="I398" s="488" t="s">
        <v>9</v>
      </c>
      <c r="J398" s="2" t="s">
        <v>10</v>
      </c>
      <c r="K398" s="3" t="s">
        <v>6</v>
      </c>
      <c r="L398" s="3" t="s">
        <v>499</v>
      </c>
      <c r="M398" s="3" t="s">
        <v>4</v>
      </c>
      <c r="N398" s="8" t="s">
        <v>3</v>
      </c>
    </row>
    <row r="399" spans="1:14" ht="57.6" customHeight="1" x14ac:dyDescent="0.7">
      <c r="A399" s="260" t="s">
        <v>249</v>
      </c>
      <c r="B399" s="220" t="s">
        <v>169</v>
      </c>
      <c r="C399" s="493" t="s">
        <v>188</v>
      </c>
      <c r="D399" s="263">
        <v>3760100570800</v>
      </c>
      <c r="E399" s="220" t="s">
        <v>280</v>
      </c>
      <c r="F399" s="490" t="s">
        <v>206</v>
      </c>
      <c r="G399" s="250">
        <v>144000</v>
      </c>
      <c r="H399" s="313">
        <f>+G399*30%</f>
        <v>43200</v>
      </c>
      <c r="I399" s="314">
        <f>+H399*0.01</f>
        <v>432</v>
      </c>
      <c r="J399" s="315">
        <f>+H399-I399</f>
        <v>42768</v>
      </c>
      <c r="K399" s="260" t="s">
        <v>249</v>
      </c>
      <c r="L399" s="491" t="s">
        <v>514</v>
      </c>
      <c r="M399" s="250" t="s">
        <v>24</v>
      </c>
      <c r="N399" s="252">
        <v>3572686354</v>
      </c>
    </row>
    <row r="400" spans="1:14" x14ac:dyDescent="0.7">
      <c r="A400" s="409"/>
      <c r="B400" s="410"/>
      <c r="C400" s="411"/>
      <c r="D400" s="412"/>
      <c r="E400" s="410"/>
      <c r="F400" s="413"/>
      <c r="G400" s="414"/>
      <c r="H400" s="415"/>
      <c r="I400" s="416"/>
      <c r="J400" s="417"/>
      <c r="K400" s="409"/>
      <c r="L400" s="418"/>
      <c r="M400" s="418"/>
      <c r="N400" s="419"/>
    </row>
    <row r="401" spans="1:14" x14ac:dyDescent="0.7">
      <c r="A401" s="181"/>
      <c r="B401" s="182"/>
      <c r="C401" s="183"/>
      <c r="D401" s="184"/>
      <c r="E401" s="182"/>
      <c r="F401" s="185"/>
      <c r="G401" s="186"/>
      <c r="H401" s="316"/>
      <c r="I401" s="317"/>
      <c r="J401" s="318"/>
      <c r="K401" s="181"/>
      <c r="L401" s="188"/>
      <c r="M401" s="188"/>
      <c r="N401" s="189"/>
    </row>
    <row r="402" spans="1:14" x14ac:dyDescent="0.7">
      <c r="A402" s="446"/>
      <c r="B402" s="447"/>
      <c r="C402" s="448"/>
      <c r="D402" s="449"/>
      <c r="E402" s="449"/>
      <c r="F402" s="449"/>
      <c r="G402" s="448"/>
      <c r="H402" s="450"/>
      <c r="I402" s="319"/>
      <c r="J402" s="320"/>
      <c r="K402" s="451"/>
      <c r="L402" s="452"/>
      <c r="M402" s="453"/>
      <c r="N402" s="454"/>
    </row>
    <row r="403" spans="1:14" x14ac:dyDescent="0.7">
      <c r="A403" s="431"/>
      <c r="B403" s="432"/>
      <c r="C403" s="433"/>
      <c r="D403" s="434"/>
      <c r="E403" s="435"/>
      <c r="F403" s="435"/>
      <c r="G403" s="436">
        <f>SUM(G399:G402)</f>
        <v>144000</v>
      </c>
      <c r="H403" s="437">
        <f>SUM(H399:H402)</f>
        <v>43200</v>
      </c>
      <c r="I403" s="438">
        <f>+H403*0.01</f>
        <v>432</v>
      </c>
      <c r="J403" s="439">
        <f>+H403-I403</f>
        <v>42768</v>
      </c>
      <c r="K403" s="431"/>
      <c r="L403" s="440"/>
      <c r="M403" s="441"/>
      <c r="N403" s="442"/>
    </row>
    <row r="404" spans="1:14" x14ac:dyDescent="0.7">
      <c r="A404" s="485"/>
      <c r="B404" s="1"/>
      <c r="C404" s="10"/>
      <c r="D404" s="15"/>
      <c r="E404" s="485"/>
      <c r="F404" s="485"/>
      <c r="G404" s="11"/>
      <c r="H404" s="1"/>
      <c r="I404" s="12"/>
      <c r="J404" s="12"/>
      <c r="K404" s="12"/>
      <c r="L404" s="1"/>
      <c r="M404" s="1"/>
      <c r="N404" s="485"/>
    </row>
    <row r="405" spans="1:14" x14ac:dyDescent="0.7">
      <c r="A405" s="308" t="s">
        <v>478</v>
      </c>
      <c r="B405" s="308"/>
      <c r="C405" s="309"/>
      <c r="D405" s="310"/>
      <c r="E405" s="308"/>
      <c r="F405" s="308"/>
      <c r="G405" s="311">
        <f>H403</f>
        <v>43200</v>
      </c>
      <c r="H405" s="311" t="s">
        <v>534</v>
      </c>
      <c r="I405" s="486"/>
      <c r="J405" s="311"/>
      <c r="K405" s="1"/>
      <c r="L405" s="1"/>
      <c r="M405" s="1"/>
      <c r="N405" s="485"/>
    </row>
    <row r="406" spans="1:14" x14ac:dyDescent="0.7">
      <c r="A406" s="308"/>
      <c r="B406" s="308"/>
      <c r="C406" s="309"/>
      <c r="D406" s="310"/>
      <c r="E406" s="308"/>
      <c r="F406" s="308"/>
      <c r="G406" s="311"/>
      <c r="H406" s="311"/>
      <c r="I406" s="408"/>
      <c r="J406" s="311"/>
      <c r="K406" s="1"/>
      <c r="L406" s="1"/>
      <c r="M406" s="1"/>
      <c r="N406" s="485"/>
    </row>
    <row r="407" spans="1:14" x14ac:dyDescent="0.7">
      <c r="A407" s="485"/>
      <c r="B407" s="1"/>
      <c r="C407" s="10"/>
      <c r="D407" s="15"/>
      <c r="E407" s="485"/>
      <c r="F407" s="485"/>
      <c r="G407" s="11"/>
      <c r="H407" s="1"/>
      <c r="I407" s="1"/>
      <c r="J407" s="1"/>
      <c r="K407" s="482"/>
      <c r="L407" s="482"/>
      <c r="M407" s="1"/>
      <c r="N407" s="485"/>
    </row>
    <row r="408" spans="1:14" x14ac:dyDescent="0.7">
      <c r="A408" s="485"/>
      <c r="B408" s="1"/>
      <c r="C408" s="10"/>
      <c r="D408" s="15"/>
      <c r="E408" s="485"/>
      <c r="F408" s="485"/>
      <c r="G408" s="11"/>
      <c r="H408" s="1"/>
      <c r="I408" s="408"/>
      <c r="J408" s="613" t="s">
        <v>480</v>
      </c>
      <c r="K408" s="613"/>
      <c r="L408" s="613"/>
      <c r="M408" s="613"/>
      <c r="N408" s="200"/>
    </row>
    <row r="409" spans="1:14" x14ac:dyDescent="0.7">
      <c r="A409" s="485"/>
      <c r="B409" s="1"/>
      <c r="C409" s="10"/>
      <c r="D409" s="15"/>
      <c r="E409" s="485"/>
      <c r="F409" s="485"/>
      <c r="G409" s="11"/>
      <c r="H409" s="1"/>
      <c r="I409" s="408"/>
      <c r="J409" s="408"/>
      <c r="K409" s="607" t="s">
        <v>30</v>
      </c>
      <c r="L409" s="607"/>
      <c r="M409" s="322"/>
      <c r="N409" s="200"/>
    </row>
    <row r="420" spans="1:14" x14ac:dyDescent="0.7">
      <c r="A420" s="611" t="s">
        <v>393</v>
      </c>
      <c r="B420" s="611"/>
      <c r="C420" s="611"/>
      <c r="D420" s="611"/>
      <c r="E420" s="611"/>
      <c r="F420" s="611"/>
      <c r="G420" s="611"/>
      <c r="H420" s="611"/>
      <c r="I420" s="611"/>
      <c r="J420" s="611"/>
      <c r="K420" s="611"/>
      <c r="L420" s="611"/>
      <c r="M420" s="611"/>
      <c r="N420" s="455"/>
    </row>
    <row r="421" spans="1:14" x14ac:dyDescent="0.7">
      <c r="A421" s="612" t="s">
        <v>207</v>
      </c>
      <c r="B421" s="612"/>
      <c r="C421" s="612"/>
      <c r="D421" s="612"/>
      <c r="E421" s="612"/>
      <c r="F421" s="612"/>
      <c r="G421" s="612"/>
      <c r="H421" s="612"/>
      <c r="I421" s="612"/>
      <c r="J421" s="612"/>
      <c r="K421" s="612"/>
      <c r="L421" s="612"/>
      <c r="M421" s="612"/>
      <c r="N421" s="445"/>
    </row>
    <row r="422" spans="1:14" ht="12" customHeight="1" x14ac:dyDescent="0.7">
      <c r="A422" s="484"/>
      <c r="B422" s="484"/>
      <c r="C422" s="484"/>
      <c r="D422" s="484"/>
      <c r="E422" s="484"/>
      <c r="F422" s="484"/>
      <c r="G422" s="484"/>
      <c r="H422" s="484"/>
      <c r="I422" s="484"/>
      <c r="J422" s="484"/>
      <c r="K422" s="484"/>
      <c r="L422" s="484"/>
      <c r="M422" s="484"/>
      <c r="N422" s="484"/>
    </row>
    <row r="423" spans="1:14" ht="36" customHeight="1" x14ac:dyDescent="0.7">
      <c r="A423" s="3" t="s">
        <v>17</v>
      </c>
      <c r="B423" s="4" t="s">
        <v>19</v>
      </c>
      <c r="C423" s="5" t="s">
        <v>18</v>
      </c>
      <c r="D423" s="14" t="s">
        <v>29</v>
      </c>
      <c r="E423" s="6" t="s">
        <v>16</v>
      </c>
      <c r="F423" s="6" t="s">
        <v>23</v>
      </c>
      <c r="G423" s="323" t="s">
        <v>39</v>
      </c>
      <c r="H423" s="312" t="s">
        <v>15</v>
      </c>
      <c r="I423" s="488" t="s">
        <v>9</v>
      </c>
      <c r="J423" s="2" t="s">
        <v>10</v>
      </c>
      <c r="K423" s="3" t="s">
        <v>6</v>
      </c>
      <c r="L423" s="3" t="s">
        <v>499</v>
      </c>
      <c r="M423" s="3" t="s">
        <v>4</v>
      </c>
      <c r="N423" s="8" t="s">
        <v>3</v>
      </c>
    </row>
    <row r="424" spans="1:14" ht="51" customHeight="1" x14ac:dyDescent="0.7">
      <c r="A424" s="260" t="s">
        <v>109</v>
      </c>
      <c r="B424" s="220" t="s">
        <v>150</v>
      </c>
      <c r="C424" s="493" t="s">
        <v>65</v>
      </c>
      <c r="D424" s="263">
        <v>3570200654748</v>
      </c>
      <c r="E424" s="220" t="s">
        <v>295</v>
      </c>
      <c r="F424" s="490" t="s">
        <v>206</v>
      </c>
      <c r="G424" s="250">
        <v>234810</v>
      </c>
      <c r="H424" s="313">
        <f>+G424*30%</f>
        <v>70443</v>
      </c>
      <c r="I424" s="314">
        <f>+H424*0.01</f>
        <v>704.43000000000006</v>
      </c>
      <c r="J424" s="315">
        <f>+H424-I424</f>
        <v>69738.570000000007</v>
      </c>
      <c r="K424" s="292" t="s">
        <v>218</v>
      </c>
      <c r="L424" s="491" t="s">
        <v>517</v>
      </c>
      <c r="M424" s="250" t="s">
        <v>24</v>
      </c>
      <c r="N424" s="252">
        <v>3152543926</v>
      </c>
    </row>
    <row r="425" spans="1:14" x14ac:dyDescent="0.7">
      <c r="A425" s="181"/>
      <c r="B425" s="182"/>
      <c r="C425" s="183"/>
      <c r="D425" s="184"/>
      <c r="E425" s="182"/>
      <c r="F425" s="185"/>
      <c r="G425" s="186"/>
      <c r="H425" s="316"/>
      <c r="I425" s="317"/>
      <c r="J425" s="318"/>
      <c r="K425" s="181"/>
      <c r="L425" s="188"/>
      <c r="M425" s="188"/>
      <c r="N425" s="189"/>
    </row>
    <row r="426" spans="1:14" x14ac:dyDescent="0.7">
      <c r="A426" s="181"/>
      <c r="B426" s="182"/>
      <c r="C426" s="183"/>
      <c r="D426" s="184"/>
      <c r="E426" s="182"/>
      <c r="F426" s="185"/>
      <c r="G426" s="186"/>
      <c r="H426" s="316"/>
      <c r="I426" s="317"/>
      <c r="J426" s="318"/>
      <c r="K426" s="181"/>
      <c r="L426" s="188"/>
      <c r="M426" s="188"/>
      <c r="N426" s="189"/>
    </row>
    <row r="427" spans="1:14" x14ac:dyDescent="0.7">
      <c r="A427" s="446"/>
      <c r="B427" s="447"/>
      <c r="C427" s="448"/>
      <c r="D427" s="449"/>
      <c r="E427" s="449"/>
      <c r="F427" s="449"/>
      <c r="G427" s="448"/>
      <c r="H427" s="450"/>
      <c r="I427" s="319"/>
      <c r="J427" s="320"/>
      <c r="K427" s="451"/>
      <c r="L427" s="452"/>
      <c r="M427" s="453"/>
      <c r="N427" s="454"/>
    </row>
    <row r="428" spans="1:14" x14ac:dyDescent="0.7">
      <c r="A428" s="431"/>
      <c r="B428" s="432"/>
      <c r="C428" s="433"/>
      <c r="D428" s="434"/>
      <c r="E428" s="435"/>
      <c r="F428" s="435"/>
      <c r="G428" s="436">
        <f>SUM(G424:G427)</f>
        <v>234810</v>
      </c>
      <c r="H428" s="437">
        <f>SUM(H424:H427)</f>
        <v>70443</v>
      </c>
      <c r="I428" s="438">
        <f>+H428*0.01</f>
        <v>704.43000000000006</v>
      </c>
      <c r="J428" s="439">
        <f>+H428-I428</f>
        <v>69738.570000000007</v>
      </c>
      <c r="K428" s="431"/>
      <c r="L428" s="440"/>
      <c r="M428" s="441"/>
      <c r="N428" s="442"/>
    </row>
    <row r="429" spans="1:14" x14ac:dyDescent="0.7">
      <c r="A429" s="485"/>
      <c r="B429" s="1"/>
      <c r="C429" s="10"/>
      <c r="D429" s="15"/>
      <c r="E429" s="485"/>
      <c r="F429" s="485"/>
      <c r="G429" s="11"/>
      <c r="H429" s="1"/>
      <c r="I429" s="12"/>
      <c r="J429" s="12"/>
      <c r="K429" s="12"/>
      <c r="L429" s="1"/>
      <c r="M429" s="1"/>
      <c r="N429" s="485"/>
    </row>
    <row r="430" spans="1:14" x14ac:dyDescent="0.7">
      <c r="A430" s="308" t="s">
        <v>478</v>
      </c>
      <c r="B430" s="308"/>
      <c r="C430" s="309"/>
      <c r="D430" s="310"/>
      <c r="E430" s="308"/>
      <c r="F430" s="308"/>
      <c r="G430" s="311">
        <f>H428</f>
        <v>70443</v>
      </c>
      <c r="H430" s="311" t="s">
        <v>533</v>
      </c>
      <c r="I430" s="408"/>
      <c r="J430" s="311"/>
      <c r="K430" s="1"/>
      <c r="L430" s="1"/>
      <c r="M430" s="1"/>
      <c r="N430" s="485"/>
    </row>
    <row r="431" spans="1:14" x14ac:dyDescent="0.7">
      <c r="A431" s="308"/>
      <c r="B431" s="308"/>
      <c r="C431" s="309"/>
      <c r="D431" s="310"/>
      <c r="E431" s="308"/>
      <c r="F431" s="308"/>
      <c r="G431" s="311"/>
      <c r="H431" s="311"/>
      <c r="I431" s="408"/>
      <c r="J431" s="311"/>
      <c r="K431" s="1"/>
      <c r="L431" s="1"/>
      <c r="M431" s="1"/>
      <c r="N431" s="485"/>
    </row>
    <row r="432" spans="1:14" x14ac:dyDescent="0.7">
      <c r="A432" s="485"/>
      <c r="B432" s="1"/>
      <c r="C432" s="10"/>
      <c r="D432" s="15"/>
      <c r="E432" s="485"/>
      <c r="F432" s="485"/>
      <c r="G432" s="11"/>
      <c r="H432" s="1"/>
      <c r="I432" s="1"/>
      <c r="J432" s="1"/>
      <c r="K432" s="482"/>
      <c r="L432" s="482"/>
      <c r="M432" s="1"/>
      <c r="N432" s="485"/>
    </row>
    <row r="433" spans="1:14" x14ac:dyDescent="0.7">
      <c r="A433" s="485"/>
      <c r="B433" s="1"/>
      <c r="C433" s="10"/>
      <c r="D433" s="15"/>
      <c r="E433" s="485"/>
      <c r="F433" s="485"/>
      <c r="G433" s="11"/>
      <c r="H433" s="1"/>
      <c r="I433" s="408"/>
      <c r="J433" s="613" t="s">
        <v>480</v>
      </c>
      <c r="K433" s="613"/>
      <c r="L433" s="613"/>
      <c r="M433" s="613"/>
      <c r="N433" s="200"/>
    </row>
    <row r="434" spans="1:14" x14ac:dyDescent="0.7">
      <c r="A434" s="485"/>
      <c r="B434" s="1"/>
      <c r="C434" s="10"/>
      <c r="D434" s="15"/>
      <c r="E434" s="485"/>
      <c r="F434" s="485"/>
      <c r="G434" s="11"/>
      <c r="H434" s="1"/>
      <c r="I434" s="408"/>
      <c r="J434" s="408"/>
      <c r="K434" s="607" t="s">
        <v>30</v>
      </c>
      <c r="L434" s="607"/>
      <c r="M434" s="322"/>
      <c r="N434" s="200"/>
    </row>
    <row r="445" spans="1:14" x14ac:dyDescent="0.7">
      <c r="A445" s="611" t="s">
        <v>393</v>
      </c>
      <c r="B445" s="611"/>
      <c r="C445" s="611"/>
      <c r="D445" s="611"/>
      <c r="E445" s="611"/>
      <c r="F445" s="611"/>
      <c r="G445" s="611"/>
      <c r="H445" s="611"/>
      <c r="I445" s="611"/>
      <c r="J445" s="611"/>
      <c r="K445" s="611"/>
      <c r="L445" s="611"/>
      <c r="M445" s="611"/>
      <c r="N445" s="455"/>
    </row>
    <row r="446" spans="1:14" x14ac:dyDescent="0.7">
      <c r="A446" s="612" t="s">
        <v>207</v>
      </c>
      <c r="B446" s="612"/>
      <c r="C446" s="612"/>
      <c r="D446" s="612"/>
      <c r="E446" s="612"/>
      <c r="F446" s="612"/>
      <c r="G446" s="612"/>
      <c r="H446" s="612"/>
      <c r="I446" s="612"/>
      <c r="J446" s="612"/>
      <c r="K446" s="612"/>
      <c r="L446" s="612"/>
      <c r="M446" s="612"/>
      <c r="N446" s="445"/>
    </row>
    <row r="447" spans="1:14" ht="16.8" customHeight="1" x14ac:dyDescent="0.7">
      <c r="A447" s="484"/>
      <c r="B447" s="484"/>
      <c r="C447" s="484"/>
      <c r="D447" s="484"/>
      <c r="E447" s="484"/>
      <c r="F447" s="484"/>
      <c r="G447" s="484"/>
      <c r="H447" s="484"/>
      <c r="I447" s="484"/>
      <c r="J447" s="484"/>
      <c r="K447" s="484"/>
      <c r="L447" s="484"/>
      <c r="M447" s="484"/>
      <c r="N447" s="484"/>
    </row>
    <row r="448" spans="1:14" ht="39.6" x14ac:dyDescent="0.7">
      <c r="A448" s="3" t="s">
        <v>17</v>
      </c>
      <c r="B448" s="4" t="s">
        <v>19</v>
      </c>
      <c r="C448" s="5" t="s">
        <v>18</v>
      </c>
      <c r="D448" s="14" t="s">
        <v>29</v>
      </c>
      <c r="E448" s="6" t="s">
        <v>16</v>
      </c>
      <c r="F448" s="6" t="s">
        <v>23</v>
      </c>
      <c r="G448" s="323" t="s">
        <v>39</v>
      </c>
      <c r="H448" s="312" t="s">
        <v>15</v>
      </c>
      <c r="I448" s="488" t="s">
        <v>9</v>
      </c>
      <c r="J448" s="2" t="s">
        <v>10</v>
      </c>
      <c r="K448" s="3" t="s">
        <v>6</v>
      </c>
      <c r="L448" s="3" t="s">
        <v>499</v>
      </c>
      <c r="M448" s="3" t="s">
        <v>4</v>
      </c>
      <c r="N448" s="8" t="s">
        <v>3</v>
      </c>
    </row>
    <row r="449" spans="1:14" ht="50.4" customHeight="1" x14ac:dyDescent="0.7">
      <c r="A449" s="260" t="s">
        <v>109</v>
      </c>
      <c r="B449" s="220" t="s">
        <v>151</v>
      </c>
      <c r="C449" s="493" t="s">
        <v>65</v>
      </c>
      <c r="D449" s="263">
        <v>3570200654748</v>
      </c>
      <c r="E449" s="220" t="s">
        <v>290</v>
      </c>
      <c r="F449" s="490" t="s">
        <v>206</v>
      </c>
      <c r="G449" s="250">
        <v>405000</v>
      </c>
      <c r="H449" s="313">
        <f>+G449*30%</f>
        <v>121500</v>
      </c>
      <c r="I449" s="314">
        <f>+H449*0.01</f>
        <v>1215</v>
      </c>
      <c r="J449" s="315">
        <f>+H449-I449</f>
        <v>120285</v>
      </c>
      <c r="K449" s="292" t="s">
        <v>218</v>
      </c>
      <c r="L449" s="491" t="s">
        <v>517</v>
      </c>
      <c r="M449" s="250" t="s">
        <v>24</v>
      </c>
      <c r="N449" s="252">
        <v>3152543926</v>
      </c>
    </row>
    <row r="450" spans="1:14" x14ac:dyDescent="0.7">
      <c r="A450" s="409"/>
      <c r="B450" s="410"/>
      <c r="C450" s="411"/>
      <c r="D450" s="412"/>
      <c r="E450" s="410"/>
      <c r="F450" s="413"/>
      <c r="G450" s="414"/>
      <c r="H450" s="415"/>
      <c r="I450" s="416"/>
      <c r="J450" s="417"/>
      <c r="K450" s="409"/>
      <c r="L450" s="418"/>
      <c r="M450" s="418"/>
      <c r="N450" s="419"/>
    </row>
    <row r="451" spans="1:14" x14ac:dyDescent="0.7">
      <c r="A451" s="181"/>
      <c r="B451" s="182"/>
      <c r="C451" s="183"/>
      <c r="D451" s="184"/>
      <c r="E451" s="182"/>
      <c r="F451" s="185"/>
      <c r="G451" s="186"/>
      <c r="H451" s="316"/>
      <c r="I451" s="317"/>
      <c r="J451" s="318"/>
      <c r="K451" s="181"/>
      <c r="L451" s="188"/>
      <c r="M451" s="188"/>
      <c r="N451" s="189"/>
    </row>
    <row r="452" spans="1:14" x14ac:dyDescent="0.7">
      <c r="A452" s="446"/>
      <c r="B452" s="447"/>
      <c r="C452" s="448"/>
      <c r="D452" s="449"/>
      <c r="E452" s="449"/>
      <c r="F452" s="449"/>
      <c r="G452" s="448"/>
      <c r="H452" s="450"/>
      <c r="I452" s="319"/>
      <c r="J452" s="320"/>
      <c r="K452" s="451"/>
      <c r="L452" s="452"/>
      <c r="M452" s="453"/>
      <c r="N452" s="454"/>
    </row>
    <row r="453" spans="1:14" x14ac:dyDescent="0.7">
      <c r="A453" s="431"/>
      <c r="B453" s="432"/>
      <c r="C453" s="433"/>
      <c r="D453" s="434"/>
      <c r="E453" s="435"/>
      <c r="F453" s="435"/>
      <c r="G453" s="436">
        <f>SUM(G449:G452)</f>
        <v>405000</v>
      </c>
      <c r="H453" s="437">
        <f>SUM(H449:H452)</f>
        <v>121500</v>
      </c>
      <c r="I453" s="438">
        <f>+H453*0.01</f>
        <v>1215</v>
      </c>
      <c r="J453" s="439">
        <f>+H453-I453</f>
        <v>120285</v>
      </c>
      <c r="K453" s="431"/>
      <c r="L453" s="440"/>
      <c r="M453" s="441"/>
      <c r="N453" s="442"/>
    </row>
    <row r="454" spans="1:14" x14ac:dyDescent="0.7">
      <c r="A454" s="485"/>
      <c r="B454" s="1"/>
      <c r="C454" s="10"/>
      <c r="D454" s="15"/>
      <c r="E454" s="485"/>
      <c r="F454" s="485"/>
      <c r="G454" s="11"/>
      <c r="H454" s="1"/>
      <c r="I454" s="12"/>
      <c r="J454" s="12"/>
      <c r="K454" s="12"/>
      <c r="L454" s="1"/>
      <c r="M454" s="1"/>
      <c r="N454" s="485"/>
    </row>
    <row r="455" spans="1:14" x14ac:dyDescent="0.7">
      <c r="A455" s="308" t="s">
        <v>478</v>
      </c>
      <c r="B455" s="308"/>
      <c r="C455" s="309"/>
      <c r="D455" s="310"/>
      <c r="E455" s="308"/>
      <c r="F455" s="308"/>
      <c r="G455" s="311">
        <f>H453</f>
        <v>121500</v>
      </c>
      <c r="H455" s="311" t="s">
        <v>518</v>
      </c>
      <c r="I455" s="486"/>
      <c r="J455" s="311"/>
      <c r="K455" s="1"/>
      <c r="L455" s="1"/>
      <c r="M455" s="1"/>
      <c r="N455" s="485"/>
    </row>
    <row r="456" spans="1:14" x14ac:dyDescent="0.7">
      <c r="A456" s="308"/>
      <c r="B456" s="308"/>
      <c r="C456" s="309"/>
      <c r="D456" s="310"/>
      <c r="E456" s="308"/>
      <c r="F456" s="308"/>
      <c r="G456" s="311"/>
      <c r="H456" s="311"/>
      <c r="I456" s="408"/>
      <c r="J456" s="311"/>
      <c r="K456" s="1"/>
      <c r="L456" s="1"/>
      <c r="M456" s="1"/>
      <c r="N456" s="485"/>
    </row>
    <row r="457" spans="1:14" x14ac:dyDescent="0.7">
      <c r="A457" s="485"/>
      <c r="B457" s="1"/>
      <c r="C457" s="10"/>
      <c r="D457" s="15"/>
      <c r="E457" s="485"/>
      <c r="F457" s="485"/>
      <c r="G457" s="11"/>
      <c r="H457" s="1"/>
      <c r="I457" s="1"/>
      <c r="J457" s="1"/>
      <c r="K457" s="482"/>
      <c r="L457" s="482"/>
      <c r="M457" s="1"/>
      <c r="N457" s="485"/>
    </row>
    <row r="458" spans="1:14" x14ac:dyDescent="0.7">
      <c r="A458" s="485"/>
      <c r="B458" s="1"/>
      <c r="C458" s="10"/>
      <c r="D458" s="15"/>
      <c r="E458" s="485"/>
      <c r="F458" s="485"/>
      <c r="G458" s="11"/>
      <c r="H458" s="1"/>
      <c r="I458" s="408"/>
      <c r="J458" s="613" t="s">
        <v>480</v>
      </c>
      <c r="K458" s="613"/>
      <c r="L458" s="613"/>
      <c r="M458" s="613"/>
      <c r="N458" s="200"/>
    </row>
    <row r="459" spans="1:14" x14ac:dyDescent="0.7">
      <c r="A459" s="485"/>
      <c r="B459" s="1"/>
      <c r="C459" s="10"/>
      <c r="D459" s="15"/>
      <c r="E459" s="485"/>
      <c r="F459" s="485"/>
      <c r="G459" s="11"/>
      <c r="H459" s="1"/>
      <c r="I459" s="408"/>
      <c r="J459" s="408"/>
      <c r="K459" s="607" t="s">
        <v>30</v>
      </c>
      <c r="L459" s="607"/>
      <c r="M459" s="322"/>
      <c r="N459" s="200"/>
    </row>
    <row r="467" spans="1:14" x14ac:dyDescent="0.7">
      <c r="A467" s="611" t="s">
        <v>393</v>
      </c>
      <c r="B467" s="611"/>
      <c r="C467" s="611"/>
      <c r="D467" s="611"/>
      <c r="E467" s="611"/>
      <c r="F467" s="611"/>
      <c r="G467" s="611"/>
      <c r="H467" s="611"/>
      <c r="I467" s="611"/>
      <c r="J467" s="611"/>
      <c r="K467" s="611"/>
      <c r="L467" s="611"/>
      <c r="M467" s="611"/>
      <c r="N467" s="455"/>
    </row>
    <row r="468" spans="1:14" x14ac:dyDescent="0.7">
      <c r="A468" s="612" t="s">
        <v>207</v>
      </c>
      <c r="B468" s="612"/>
      <c r="C468" s="612"/>
      <c r="D468" s="612"/>
      <c r="E468" s="612"/>
      <c r="F468" s="612"/>
      <c r="G468" s="612"/>
      <c r="H468" s="612"/>
      <c r="I468" s="612"/>
      <c r="J468" s="612"/>
      <c r="K468" s="612"/>
      <c r="L468" s="612"/>
      <c r="M468" s="612"/>
      <c r="N468" s="445"/>
    </row>
    <row r="469" spans="1:14" ht="19.8" customHeight="1" x14ac:dyDescent="0.7">
      <c r="A469" s="484"/>
      <c r="B469" s="484"/>
      <c r="C469" s="484"/>
      <c r="D469" s="484"/>
      <c r="E469" s="484"/>
      <c r="F469" s="484"/>
      <c r="G469" s="484"/>
      <c r="H469" s="484"/>
      <c r="I469" s="484"/>
      <c r="J469" s="484"/>
      <c r="K469" s="484"/>
      <c r="L469" s="484"/>
      <c r="M469" s="484"/>
      <c r="N469" s="484"/>
    </row>
    <row r="470" spans="1:14" x14ac:dyDescent="0.7">
      <c r="A470" s="3" t="s">
        <v>17</v>
      </c>
      <c r="B470" s="4" t="s">
        <v>19</v>
      </c>
      <c r="C470" s="5" t="s">
        <v>18</v>
      </c>
      <c r="D470" s="14" t="s">
        <v>29</v>
      </c>
      <c r="E470" s="6" t="s">
        <v>16</v>
      </c>
      <c r="F470" s="6" t="s">
        <v>23</v>
      </c>
      <c r="G470" s="323" t="s">
        <v>39</v>
      </c>
      <c r="H470" s="312" t="s">
        <v>15</v>
      </c>
      <c r="I470" s="2" t="s">
        <v>9</v>
      </c>
      <c r="J470" s="2" t="s">
        <v>10</v>
      </c>
      <c r="K470" s="3" t="s">
        <v>6</v>
      </c>
      <c r="L470" s="3" t="s">
        <v>499</v>
      </c>
      <c r="M470" s="3" t="s">
        <v>4</v>
      </c>
      <c r="N470" s="8" t="s">
        <v>3</v>
      </c>
    </row>
    <row r="471" spans="1:14" ht="48.6" customHeight="1" x14ac:dyDescent="0.7">
      <c r="A471" s="260" t="s">
        <v>219</v>
      </c>
      <c r="B471" s="489" t="s">
        <v>152</v>
      </c>
      <c r="C471" s="493" t="s">
        <v>65</v>
      </c>
      <c r="D471" s="497">
        <v>3320101422247</v>
      </c>
      <c r="E471" s="489" t="s">
        <v>294</v>
      </c>
      <c r="F471" s="490" t="s">
        <v>206</v>
      </c>
      <c r="G471" s="261">
        <v>405000</v>
      </c>
      <c r="H471" s="494">
        <f>+G471*30%</f>
        <v>121500</v>
      </c>
      <c r="I471" s="495">
        <f>+H471*0.01</f>
        <v>1215</v>
      </c>
      <c r="J471" s="496">
        <f>+H471-I471</f>
        <v>120285</v>
      </c>
      <c r="K471" s="260" t="s">
        <v>219</v>
      </c>
      <c r="L471" s="491" t="s">
        <v>516</v>
      </c>
      <c r="M471" s="261" t="s">
        <v>24</v>
      </c>
      <c r="N471" s="498">
        <v>3152680538</v>
      </c>
    </row>
    <row r="472" spans="1:14" x14ac:dyDescent="0.7">
      <c r="A472" s="181"/>
      <c r="B472" s="182"/>
      <c r="C472" s="183"/>
      <c r="D472" s="184"/>
      <c r="E472" s="182"/>
      <c r="F472" s="185"/>
      <c r="G472" s="186"/>
      <c r="H472" s="316"/>
      <c r="I472" s="317"/>
      <c r="J472" s="318"/>
      <c r="K472" s="181"/>
      <c r="L472" s="188"/>
      <c r="M472" s="188"/>
      <c r="N472" s="189"/>
    </row>
    <row r="473" spans="1:14" x14ac:dyDescent="0.7">
      <c r="A473" s="181"/>
      <c r="B473" s="182"/>
      <c r="C473" s="183"/>
      <c r="D473" s="184"/>
      <c r="E473" s="182"/>
      <c r="F473" s="185"/>
      <c r="G473" s="186"/>
      <c r="H473" s="316"/>
      <c r="I473" s="317"/>
      <c r="J473" s="318"/>
      <c r="K473" s="181"/>
      <c r="L473" s="188"/>
      <c r="M473" s="188"/>
      <c r="N473" s="189"/>
    </row>
    <row r="474" spans="1:14" x14ac:dyDescent="0.7">
      <c r="A474" s="446"/>
      <c r="B474" s="447"/>
      <c r="C474" s="448"/>
      <c r="D474" s="449"/>
      <c r="E474" s="449"/>
      <c r="F474" s="449"/>
      <c r="G474" s="448"/>
      <c r="H474" s="450"/>
      <c r="I474" s="319"/>
      <c r="J474" s="320"/>
      <c r="K474" s="451"/>
      <c r="L474" s="452"/>
      <c r="M474" s="453"/>
      <c r="N474" s="454"/>
    </row>
    <row r="475" spans="1:14" x14ac:dyDescent="0.7">
      <c r="A475" s="431"/>
      <c r="B475" s="432"/>
      <c r="C475" s="433"/>
      <c r="D475" s="434"/>
      <c r="E475" s="435"/>
      <c r="F475" s="435"/>
      <c r="G475" s="436">
        <f>SUM(G471:G474)</f>
        <v>405000</v>
      </c>
      <c r="H475" s="437">
        <f>SUM(H471:H474)</f>
        <v>121500</v>
      </c>
      <c r="I475" s="438">
        <f>+H475*0.01</f>
        <v>1215</v>
      </c>
      <c r="J475" s="439">
        <f>+H475-I475</f>
        <v>120285</v>
      </c>
      <c r="K475" s="431"/>
      <c r="L475" s="440"/>
      <c r="M475" s="441"/>
      <c r="N475" s="442"/>
    </row>
    <row r="476" spans="1:14" x14ac:dyDescent="0.7">
      <c r="A476" s="485"/>
      <c r="B476" s="1"/>
      <c r="C476" s="10"/>
      <c r="D476" s="15"/>
      <c r="E476" s="485"/>
      <c r="F476" s="485"/>
      <c r="G476" s="11"/>
      <c r="H476" s="1"/>
      <c r="I476" s="12"/>
      <c r="J476" s="12"/>
      <c r="K476" s="12"/>
      <c r="L476" s="1"/>
      <c r="M476" s="1"/>
      <c r="N476" s="485"/>
    </row>
    <row r="477" spans="1:14" x14ac:dyDescent="0.7">
      <c r="A477" s="308" t="s">
        <v>478</v>
      </c>
      <c r="B477" s="308"/>
      <c r="C477" s="309"/>
      <c r="D477" s="310"/>
      <c r="E477" s="308"/>
      <c r="F477" s="308"/>
      <c r="G477" s="311">
        <f>H475</f>
        <v>121500</v>
      </c>
      <c r="H477" s="311" t="s">
        <v>518</v>
      </c>
      <c r="I477" s="408"/>
      <c r="J477" s="311"/>
      <c r="K477" s="1"/>
      <c r="L477" s="1"/>
      <c r="M477" s="1"/>
      <c r="N477" s="485"/>
    </row>
    <row r="478" spans="1:14" x14ac:dyDescent="0.7">
      <c r="A478" s="308"/>
      <c r="B478" s="308"/>
      <c r="C478" s="309"/>
      <c r="D478" s="310"/>
      <c r="E478" s="308"/>
      <c r="F478" s="308"/>
      <c r="G478" s="311"/>
      <c r="H478" s="311"/>
      <c r="I478" s="408"/>
      <c r="J478" s="311"/>
      <c r="K478" s="1"/>
      <c r="L478" s="1"/>
      <c r="M478" s="1"/>
      <c r="N478" s="485"/>
    </row>
    <row r="479" spans="1:14" x14ac:dyDescent="0.7">
      <c r="A479" s="485"/>
      <c r="B479" s="1"/>
      <c r="C479" s="10"/>
      <c r="D479" s="15"/>
      <c r="E479" s="485"/>
      <c r="F479" s="485"/>
      <c r="G479" s="11"/>
      <c r="H479" s="1"/>
      <c r="I479" s="1"/>
      <c r="J479" s="1"/>
      <c r="K479" s="482"/>
      <c r="L479" s="482"/>
      <c r="M479" s="1"/>
      <c r="N479" s="485"/>
    </row>
    <row r="480" spans="1:14" x14ac:dyDescent="0.7">
      <c r="A480" s="485"/>
      <c r="B480" s="1"/>
      <c r="C480" s="10"/>
      <c r="D480" s="15"/>
      <c r="E480" s="485"/>
      <c r="F480" s="485"/>
      <c r="G480" s="11"/>
      <c r="H480" s="1"/>
      <c r="I480" s="408"/>
      <c r="J480" s="613" t="s">
        <v>480</v>
      </c>
      <c r="K480" s="613"/>
      <c r="L480" s="613"/>
      <c r="M480" s="613"/>
      <c r="N480" s="200"/>
    </row>
    <row r="481" spans="1:14" x14ac:dyDescent="0.7">
      <c r="A481" s="485"/>
      <c r="B481" s="1"/>
      <c r="C481" s="10"/>
      <c r="D481" s="15"/>
      <c r="E481" s="485"/>
      <c r="F481" s="485"/>
      <c r="G481" s="11"/>
      <c r="H481" s="1"/>
      <c r="I481" s="408"/>
      <c r="J481" s="408"/>
      <c r="K481" s="607" t="s">
        <v>30</v>
      </c>
      <c r="L481" s="607"/>
      <c r="M481" s="322"/>
      <c r="N481" s="200"/>
    </row>
    <row r="492" spans="1:14" x14ac:dyDescent="0.7">
      <c r="A492" s="611" t="s">
        <v>393</v>
      </c>
      <c r="B492" s="611"/>
      <c r="C492" s="611"/>
      <c r="D492" s="611"/>
      <c r="E492" s="611"/>
      <c r="F492" s="611"/>
      <c r="G492" s="611"/>
      <c r="H492" s="611"/>
      <c r="I492" s="611"/>
      <c r="J492" s="611"/>
      <c r="K492" s="611"/>
      <c r="L492" s="611"/>
      <c r="M492" s="611"/>
      <c r="N492" s="455"/>
    </row>
    <row r="493" spans="1:14" x14ac:dyDescent="0.7">
      <c r="A493" s="612" t="s">
        <v>207</v>
      </c>
      <c r="B493" s="612"/>
      <c r="C493" s="612"/>
      <c r="D493" s="612"/>
      <c r="E493" s="612"/>
      <c r="F493" s="612"/>
      <c r="G493" s="612"/>
      <c r="H493" s="612"/>
      <c r="I493" s="612"/>
      <c r="J493" s="612"/>
      <c r="K493" s="612"/>
      <c r="L493" s="612"/>
      <c r="M493" s="612"/>
      <c r="N493" s="445"/>
    </row>
    <row r="494" spans="1:14" ht="15" customHeight="1" x14ac:dyDescent="0.7">
      <c r="A494" s="518"/>
      <c r="B494" s="518"/>
      <c r="C494" s="518"/>
      <c r="D494" s="518"/>
      <c r="E494" s="518"/>
      <c r="F494" s="518"/>
      <c r="G494" s="518"/>
      <c r="H494" s="518"/>
      <c r="I494" s="518"/>
      <c r="J494" s="518"/>
      <c r="K494" s="518"/>
      <c r="L494" s="518"/>
      <c r="M494" s="518"/>
      <c r="N494" s="518"/>
    </row>
    <row r="495" spans="1:14" x14ac:dyDescent="0.7">
      <c r="A495" s="3" t="s">
        <v>17</v>
      </c>
      <c r="B495" s="4" t="s">
        <v>19</v>
      </c>
      <c r="C495" s="5" t="s">
        <v>18</v>
      </c>
      <c r="D495" s="14" t="s">
        <v>29</v>
      </c>
      <c r="E495" s="6" t="s">
        <v>16</v>
      </c>
      <c r="F495" s="6" t="s">
        <v>23</v>
      </c>
      <c r="G495" s="323" t="s">
        <v>39</v>
      </c>
      <c r="H495" s="312" t="s">
        <v>15</v>
      </c>
      <c r="I495" s="3" t="s">
        <v>9</v>
      </c>
      <c r="J495" s="2" t="s">
        <v>10</v>
      </c>
      <c r="K495" s="3" t="s">
        <v>6</v>
      </c>
      <c r="L495" s="3" t="s">
        <v>499</v>
      </c>
      <c r="M495" s="3" t="s">
        <v>4</v>
      </c>
      <c r="N495" s="8" t="s">
        <v>3</v>
      </c>
    </row>
    <row r="496" spans="1:14" ht="39.6" x14ac:dyDescent="0.7">
      <c r="A496" s="260" t="s">
        <v>540</v>
      </c>
      <c r="B496" s="220" t="s">
        <v>155</v>
      </c>
      <c r="C496" s="248" t="s">
        <v>62</v>
      </c>
      <c r="D496" s="263">
        <v>3540500018049</v>
      </c>
      <c r="E496" s="523" t="s">
        <v>306</v>
      </c>
      <c r="F496" s="487" t="s">
        <v>206</v>
      </c>
      <c r="G496" s="250">
        <v>475200</v>
      </c>
      <c r="H496" s="524">
        <f>+G496*30%</f>
        <v>142560</v>
      </c>
      <c r="I496" s="525">
        <f>+H496*0.01</f>
        <v>1425.6000000000001</v>
      </c>
      <c r="J496" s="496">
        <f>+H496-I496</f>
        <v>141134.39999999999</v>
      </c>
      <c r="K496" s="261" t="s">
        <v>111</v>
      </c>
      <c r="L496" s="491" t="s">
        <v>539</v>
      </c>
      <c r="M496" s="261" t="s">
        <v>24</v>
      </c>
      <c r="N496" s="492">
        <v>3542361880</v>
      </c>
    </row>
    <row r="497" spans="1:14" x14ac:dyDescent="0.7">
      <c r="A497" s="181"/>
      <c r="B497" s="182"/>
      <c r="C497" s="183"/>
      <c r="D497" s="184"/>
      <c r="E497" s="182"/>
      <c r="F497" s="185"/>
      <c r="G497" s="186"/>
      <c r="H497" s="316"/>
      <c r="I497" s="317"/>
      <c r="J497" s="318"/>
      <c r="K497" s="181"/>
      <c r="L497" s="188"/>
      <c r="M497" s="188"/>
      <c r="N497" s="189"/>
    </row>
    <row r="498" spans="1:14" x14ac:dyDescent="0.7">
      <c r="A498" s="181"/>
      <c r="B498" s="182"/>
      <c r="C498" s="183"/>
      <c r="D498" s="184"/>
      <c r="E498" s="182"/>
      <c r="F498" s="185"/>
      <c r="G498" s="186"/>
      <c r="H498" s="316"/>
      <c r="I498" s="317"/>
      <c r="J498" s="318"/>
      <c r="K498" s="181"/>
      <c r="L498" s="188"/>
      <c r="M498" s="188"/>
      <c r="N498" s="189"/>
    </row>
    <row r="499" spans="1:14" x14ac:dyDescent="0.7">
      <c r="A499" s="446"/>
      <c r="B499" s="447"/>
      <c r="C499" s="448"/>
      <c r="D499" s="449"/>
      <c r="E499" s="449"/>
      <c r="F499" s="449"/>
      <c r="G499" s="448"/>
      <c r="H499" s="450"/>
      <c r="I499" s="319"/>
      <c r="J499" s="320"/>
      <c r="K499" s="451"/>
      <c r="L499" s="452"/>
      <c r="M499" s="453"/>
      <c r="N499" s="454"/>
    </row>
    <row r="500" spans="1:14" x14ac:dyDescent="0.7">
      <c r="A500" s="431"/>
      <c r="B500" s="432"/>
      <c r="C500" s="433"/>
      <c r="D500" s="434"/>
      <c r="E500" s="435"/>
      <c r="F500" s="435"/>
      <c r="G500" s="436">
        <f>SUM(G496:G499)</f>
        <v>475200</v>
      </c>
      <c r="H500" s="437">
        <f>SUM(H496:H499)</f>
        <v>142560</v>
      </c>
      <c r="I500" s="438">
        <f>+H500*0.01</f>
        <v>1425.6000000000001</v>
      </c>
      <c r="J500" s="439">
        <f>+H500-I500</f>
        <v>141134.39999999999</v>
      </c>
      <c r="K500" s="431"/>
      <c r="L500" s="440"/>
      <c r="M500" s="441"/>
      <c r="N500" s="442"/>
    </row>
    <row r="501" spans="1:14" ht="12.6" customHeight="1" x14ac:dyDescent="0.7">
      <c r="A501" s="519"/>
      <c r="B501" s="1"/>
      <c r="C501" s="10"/>
      <c r="D501" s="15"/>
      <c r="E501" s="519"/>
      <c r="F501" s="519"/>
      <c r="G501" s="11"/>
      <c r="H501" s="1"/>
      <c r="I501" s="12"/>
      <c r="J501" s="12"/>
      <c r="K501" s="12"/>
      <c r="L501" s="1"/>
      <c r="M501" s="1"/>
      <c r="N501" s="519"/>
    </row>
    <row r="502" spans="1:14" x14ac:dyDescent="0.7">
      <c r="A502" s="308" t="s">
        <v>478</v>
      </c>
      <c r="B502" s="308"/>
      <c r="C502" s="309"/>
      <c r="D502" s="310"/>
      <c r="E502" s="308"/>
      <c r="F502" s="308"/>
      <c r="G502" s="311">
        <f>H500</f>
        <v>142560</v>
      </c>
      <c r="H502" s="311" t="s">
        <v>541</v>
      </c>
      <c r="I502" s="408"/>
      <c r="J502" s="311"/>
      <c r="K502" s="1"/>
      <c r="L502" s="1"/>
      <c r="M502" s="1"/>
      <c r="N502" s="519"/>
    </row>
    <row r="503" spans="1:14" x14ac:dyDescent="0.7">
      <c r="A503" s="308"/>
      <c r="B503" s="308"/>
      <c r="C503" s="309"/>
      <c r="D503" s="310"/>
      <c r="E503" s="308"/>
      <c r="F503" s="308"/>
      <c r="G503" s="311"/>
      <c r="H503" s="311"/>
      <c r="I503" s="408"/>
      <c r="J503" s="311"/>
      <c r="K503" s="604" t="s">
        <v>554</v>
      </c>
      <c r="L503" s="604"/>
      <c r="M503" s="1"/>
      <c r="N503" s="519"/>
    </row>
    <row r="504" spans="1:14" x14ac:dyDescent="0.7">
      <c r="A504" s="308"/>
      <c r="B504" s="308"/>
      <c r="C504" s="309"/>
      <c r="D504" s="310"/>
      <c r="E504" s="308"/>
      <c r="F504" s="308"/>
      <c r="G504" s="311"/>
      <c r="H504" s="311"/>
      <c r="I504" s="408"/>
      <c r="J504" s="311"/>
      <c r="K504" s="1"/>
      <c r="L504" s="1"/>
      <c r="M504" s="1"/>
      <c r="N504" s="541"/>
    </row>
    <row r="505" spans="1:14" x14ac:dyDescent="0.7">
      <c r="A505" s="1"/>
      <c r="B505" s="482"/>
      <c r="C505" s="482"/>
      <c r="D505" s="521"/>
      <c r="E505" s="519"/>
      <c r="F505" s="519"/>
      <c r="G505" s="11"/>
      <c r="H505" s="1"/>
      <c r="I505" s="1"/>
      <c r="J505" s="1"/>
      <c r="K505" s="482"/>
      <c r="L505" s="482"/>
      <c r="M505" s="1"/>
    </row>
    <row r="506" spans="1:14" ht="24.6" customHeight="1" x14ac:dyDescent="0.7">
      <c r="B506" s="522"/>
      <c r="C506" s="609" t="s">
        <v>537</v>
      </c>
      <c r="D506" s="609"/>
      <c r="E506" s="541"/>
      <c r="F506" s="541"/>
      <c r="G506" s="11"/>
      <c r="H506" s="1"/>
      <c r="I506" s="408"/>
      <c r="K506" s="610" t="s">
        <v>538</v>
      </c>
      <c r="L506" s="610"/>
      <c r="M506" s="522"/>
      <c r="N506" s="200"/>
    </row>
    <row r="507" spans="1:14" ht="24.6" customHeight="1" x14ac:dyDescent="0.7">
      <c r="A507" s="408"/>
      <c r="B507" s="607" t="s">
        <v>30</v>
      </c>
      <c r="C507" s="607"/>
      <c r="D507" s="607"/>
      <c r="E507" s="541"/>
      <c r="F507" s="541"/>
      <c r="G507" s="11"/>
      <c r="H507" s="1"/>
      <c r="I507" s="408"/>
      <c r="J507" s="408"/>
      <c r="K507" s="607" t="s">
        <v>553</v>
      </c>
      <c r="L507" s="607"/>
      <c r="M507" s="322"/>
      <c r="N507" s="200"/>
    </row>
    <row r="517" spans="1:14" x14ac:dyDescent="0.7">
      <c r="A517" s="611" t="s">
        <v>393</v>
      </c>
      <c r="B517" s="611"/>
      <c r="C517" s="611"/>
      <c r="D517" s="611"/>
      <c r="E517" s="611"/>
      <c r="F517" s="611"/>
      <c r="G517" s="611"/>
      <c r="H517" s="611"/>
      <c r="I517" s="611"/>
      <c r="J517" s="611"/>
      <c r="K517" s="611"/>
      <c r="L517" s="611"/>
      <c r="M517" s="611"/>
      <c r="N517" s="455"/>
    </row>
    <row r="518" spans="1:14" x14ac:dyDescent="0.7">
      <c r="A518" s="612" t="s">
        <v>207</v>
      </c>
      <c r="B518" s="612"/>
      <c r="C518" s="612"/>
      <c r="D518" s="612"/>
      <c r="E518" s="612"/>
      <c r="F518" s="612"/>
      <c r="G518" s="612"/>
      <c r="H518" s="612"/>
      <c r="I518" s="612"/>
      <c r="J518" s="612"/>
      <c r="K518" s="612"/>
      <c r="L518" s="612"/>
      <c r="M518" s="612"/>
      <c r="N518" s="445"/>
    </row>
    <row r="519" spans="1:14" ht="15" customHeight="1" x14ac:dyDescent="0.7">
      <c r="A519" s="518"/>
      <c r="B519" s="518"/>
      <c r="C519" s="518"/>
      <c r="D519" s="518"/>
      <c r="E519" s="518"/>
      <c r="F519" s="518"/>
      <c r="G519" s="518"/>
      <c r="H519" s="518"/>
      <c r="I519" s="518"/>
      <c r="J519" s="518"/>
      <c r="K519" s="518"/>
      <c r="L519" s="518"/>
      <c r="M519" s="518"/>
      <c r="N519" s="518"/>
    </row>
    <row r="520" spans="1:14" x14ac:dyDescent="0.7">
      <c r="A520" s="3" t="s">
        <v>17</v>
      </c>
      <c r="B520" s="4" t="s">
        <v>19</v>
      </c>
      <c r="C520" s="5" t="s">
        <v>18</v>
      </c>
      <c r="D520" s="14" t="s">
        <v>29</v>
      </c>
      <c r="E520" s="6" t="s">
        <v>16</v>
      </c>
      <c r="F520" s="6" t="s">
        <v>23</v>
      </c>
      <c r="G520" s="323" t="s">
        <v>39</v>
      </c>
      <c r="H520" s="312" t="s">
        <v>15</v>
      </c>
      <c r="I520" s="3" t="s">
        <v>9</v>
      </c>
      <c r="J520" s="2" t="s">
        <v>10</v>
      </c>
      <c r="K520" s="3" t="s">
        <v>6</v>
      </c>
      <c r="L520" s="3" t="s">
        <v>499</v>
      </c>
      <c r="M520" s="3" t="s">
        <v>4</v>
      </c>
      <c r="N520" s="8" t="s">
        <v>3</v>
      </c>
    </row>
    <row r="521" spans="1:14" ht="42" x14ac:dyDescent="0.7">
      <c r="A521" s="266" t="s">
        <v>112</v>
      </c>
      <c r="B521" s="175" t="s">
        <v>157</v>
      </c>
      <c r="C521" s="463" t="s">
        <v>66</v>
      </c>
      <c r="D521" s="177">
        <v>1529900250625</v>
      </c>
      <c r="E521" s="523" t="s">
        <v>291</v>
      </c>
      <c r="F521" s="487" t="s">
        <v>206</v>
      </c>
      <c r="G521" s="223">
        <v>135000</v>
      </c>
      <c r="H521" s="524">
        <f>+G521*30%</f>
        <v>40500</v>
      </c>
      <c r="I521" s="525">
        <f>+H521*0.01</f>
        <v>405</v>
      </c>
      <c r="J521" s="496">
        <f>+H521-I521</f>
        <v>40095</v>
      </c>
      <c r="K521" s="174" t="s">
        <v>112</v>
      </c>
      <c r="L521" s="491" t="s">
        <v>542</v>
      </c>
      <c r="M521" s="261" t="s">
        <v>24</v>
      </c>
      <c r="N521" s="180">
        <v>3282852023</v>
      </c>
    </row>
    <row r="522" spans="1:14" x14ac:dyDescent="0.7">
      <c r="A522" s="181"/>
      <c r="B522" s="182"/>
      <c r="C522" s="183"/>
      <c r="D522" s="184"/>
      <c r="E522" s="182"/>
      <c r="F522" s="185"/>
      <c r="G522" s="186"/>
      <c r="H522" s="316"/>
      <c r="I522" s="317"/>
      <c r="J522" s="318"/>
      <c r="K522" s="181"/>
      <c r="L522" s="188"/>
      <c r="M522" s="188"/>
      <c r="N522" s="189"/>
    </row>
    <row r="523" spans="1:14" x14ac:dyDescent="0.7">
      <c r="A523" s="181"/>
      <c r="B523" s="182"/>
      <c r="C523" s="183"/>
      <c r="D523" s="184"/>
      <c r="E523" s="182"/>
      <c r="F523" s="185"/>
      <c r="G523" s="186"/>
      <c r="H523" s="316"/>
      <c r="I523" s="317"/>
      <c r="J523" s="318"/>
      <c r="K523" s="181"/>
      <c r="L523" s="188"/>
      <c r="M523" s="188"/>
      <c r="N523" s="189"/>
    </row>
    <row r="524" spans="1:14" x14ac:dyDescent="0.7">
      <c r="A524" s="446"/>
      <c r="B524" s="447"/>
      <c r="C524" s="448"/>
      <c r="D524" s="449"/>
      <c r="E524" s="449"/>
      <c r="F524" s="449"/>
      <c r="G524" s="448"/>
      <c r="H524" s="450"/>
      <c r="I524" s="319"/>
      <c r="J524" s="320"/>
      <c r="K524" s="451"/>
      <c r="L524" s="452"/>
      <c r="M524" s="453"/>
      <c r="N524" s="454"/>
    </row>
    <row r="525" spans="1:14" x14ac:dyDescent="0.7">
      <c r="A525" s="431"/>
      <c r="B525" s="432"/>
      <c r="C525" s="433"/>
      <c r="D525" s="434"/>
      <c r="E525" s="435"/>
      <c r="F525" s="435"/>
      <c r="G525" s="436">
        <f>SUM(G521:G524)</f>
        <v>135000</v>
      </c>
      <c r="H525" s="437">
        <f>SUM(H521:H524)</f>
        <v>40500</v>
      </c>
      <c r="I525" s="438">
        <f>+H525*0.01</f>
        <v>405</v>
      </c>
      <c r="J525" s="439">
        <f>+H525-I525</f>
        <v>40095</v>
      </c>
      <c r="K525" s="431"/>
      <c r="L525" s="440"/>
      <c r="M525" s="441"/>
      <c r="N525" s="442"/>
    </row>
    <row r="526" spans="1:14" ht="12.6" customHeight="1" x14ac:dyDescent="0.7">
      <c r="A526" s="519"/>
      <c r="B526" s="1"/>
      <c r="C526" s="10"/>
      <c r="D526" s="15"/>
      <c r="E526" s="519"/>
      <c r="F526" s="519"/>
      <c r="G526" s="11"/>
      <c r="H526" s="1"/>
      <c r="I526" s="12"/>
      <c r="J526" s="12"/>
      <c r="K526" s="12"/>
      <c r="L526" s="1"/>
      <c r="M526" s="1"/>
      <c r="N526" s="519"/>
    </row>
    <row r="527" spans="1:14" x14ac:dyDescent="0.7">
      <c r="A527" s="308" t="s">
        <v>478</v>
      </c>
      <c r="B527" s="308"/>
      <c r="C527" s="309"/>
      <c r="D527" s="310"/>
      <c r="E527" s="308"/>
      <c r="F527" s="308"/>
      <c r="G527" s="311">
        <f>H525</f>
        <v>40500</v>
      </c>
      <c r="H527" s="311" t="s">
        <v>515</v>
      </c>
      <c r="I527" s="408"/>
      <c r="J527" s="311"/>
      <c r="K527" s="1"/>
      <c r="L527" s="1"/>
      <c r="M527" s="1"/>
      <c r="N527" s="519"/>
    </row>
    <row r="528" spans="1:14" x14ac:dyDescent="0.7">
      <c r="A528" s="308"/>
      <c r="B528" s="308"/>
      <c r="C528" s="309"/>
      <c r="D528" s="310"/>
      <c r="E528" s="308"/>
      <c r="F528" s="308"/>
      <c r="G528" s="311"/>
      <c r="H528" s="311"/>
      <c r="I528" s="408"/>
      <c r="J528" s="311"/>
      <c r="K528" s="604" t="s">
        <v>554</v>
      </c>
      <c r="L528" s="604"/>
      <c r="M528" s="1"/>
      <c r="N528" s="541"/>
    </row>
    <row r="529" spans="1:14" x14ac:dyDescent="0.7">
      <c r="A529" s="308"/>
      <c r="B529" s="308"/>
      <c r="C529" s="309"/>
      <c r="D529" s="310"/>
      <c r="E529" s="308"/>
      <c r="F529" s="308"/>
      <c r="G529" s="311"/>
      <c r="H529" s="311"/>
      <c r="I529" s="408"/>
      <c r="J529" s="311"/>
      <c r="K529" s="1"/>
      <c r="L529" s="1"/>
      <c r="M529" s="1"/>
      <c r="N529" s="519"/>
    </row>
    <row r="530" spans="1:14" x14ac:dyDescent="0.7">
      <c r="A530" s="1"/>
      <c r="B530" s="482"/>
      <c r="C530" s="482"/>
      <c r="D530" s="521"/>
      <c r="E530" s="519"/>
      <c r="F530" s="519"/>
      <c r="G530" s="11"/>
      <c r="H530" s="1"/>
      <c r="I530" s="1"/>
      <c r="J530" s="1"/>
      <c r="K530" s="482"/>
      <c r="L530" s="482"/>
      <c r="M530" s="1"/>
      <c r="N530" s="519"/>
    </row>
    <row r="531" spans="1:14" ht="24.6" customHeight="1" x14ac:dyDescent="0.7">
      <c r="B531" s="522"/>
      <c r="C531" s="609" t="s">
        <v>537</v>
      </c>
      <c r="D531" s="609"/>
      <c r="E531" s="519"/>
      <c r="F531" s="519"/>
      <c r="G531" s="11"/>
      <c r="H531" s="1"/>
      <c r="I531" s="408"/>
      <c r="K531" s="610" t="s">
        <v>538</v>
      </c>
      <c r="L531" s="610"/>
      <c r="M531" s="522"/>
      <c r="N531" s="200"/>
    </row>
    <row r="532" spans="1:14" x14ac:dyDescent="0.7">
      <c r="A532" s="408"/>
      <c r="B532" s="607" t="s">
        <v>30</v>
      </c>
      <c r="C532" s="607"/>
      <c r="D532" s="607"/>
      <c r="E532" s="519"/>
      <c r="F532" s="519"/>
      <c r="G532" s="11"/>
      <c r="H532" s="1"/>
      <c r="I532" s="408"/>
      <c r="J532" s="408"/>
      <c r="K532" s="607" t="s">
        <v>553</v>
      </c>
      <c r="L532" s="607"/>
      <c r="M532" s="322"/>
      <c r="N532" s="200"/>
    </row>
    <row r="544" spans="1:14" x14ac:dyDescent="0.7">
      <c r="A544" s="611" t="s">
        <v>393</v>
      </c>
      <c r="B544" s="611"/>
      <c r="C544" s="611"/>
      <c r="D544" s="611"/>
      <c r="E544" s="611"/>
      <c r="F544" s="611"/>
      <c r="G544" s="611"/>
      <c r="H544" s="611"/>
      <c r="I544" s="611"/>
      <c r="J544" s="611"/>
      <c r="K544" s="611"/>
      <c r="L544" s="611"/>
      <c r="M544" s="611"/>
      <c r="N544" s="455"/>
    </row>
    <row r="545" spans="1:14" x14ac:dyDescent="0.7">
      <c r="A545" s="612" t="s">
        <v>207</v>
      </c>
      <c r="B545" s="612"/>
      <c r="C545" s="612"/>
      <c r="D545" s="612"/>
      <c r="E545" s="612"/>
      <c r="F545" s="612"/>
      <c r="G545" s="612"/>
      <c r="H545" s="612"/>
      <c r="I545" s="612"/>
      <c r="J545" s="612"/>
      <c r="K545" s="612"/>
      <c r="L545" s="612"/>
      <c r="M545" s="612"/>
      <c r="N545" s="445"/>
    </row>
    <row r="546" spans="1:14" ht="7.2" customHeight="1" x14ac:dyDescent="0.7">
      <c r="A546" s="518"/>
      <c r="B546" s="518"/>
      <c r="C546" s="518"/>
      <c r="D546" s="518"/>
      <c r="E546" s="518"/>
      <c r="F546" s="518"/>
      <c r="G546" s="518"/>
      <c r="H546" s="518"/>
      <c r="I546" s="518"/>
      <c r="J546" s="518"/>
      <c r="K546" s="518"/>
      <c r="L546" s="518"/>
      <c r="M546" s="518"/>
      <c r="N546" s="518"/>
    </row>
    <row r="547" spans="1:14" x14ac:dyDescent="0.7">
      <c r="A547" s="3" t="s">
        <v>17</v>
      </c>
      <c r="B547" s="4" t="s">
        <v>19</v>
      </c>
      <c r="C547" s="5" t="s">
        <v>18</v>
      </c>
      <c r="D547" s="14" t="s">
        <v>29</v>
      </c>
      <c r="E547" s="6" t="s">
        <v>16</v>
      </c>
      <c r="F547" s="6" t="s">
        <v>23</v>
      </c>
      <c r="G547" s="323" t="s">
        <v>39</v>
      </c>
      <c r="H547" s="312" t="s">
        <v>15</v>
      </c>
      <c r="I547" s="3" t="s">
        <v>9</v>
      </c>
      <c r="J547" s="2" t="s">
        <v>10</v>
      </c>
      <c r="K547" s="3" t="s">
        <v>6</v>
      </c>
      <c r="L547" s="3" t="s">
        <v>499</v>
      </c>
      <c r="M547" s="3" t="s">
        <v>4</v>
      </c>
      <c r="N547" s="8" t="s">
        <v>3</v>
      </c>
    </row>
    <row r="548" spans="1:14" ht="39.6" customHeight="1" x14ac:dyDescent="0.7">
      <c r="A548" s="260" t="s">
        <v>118</v>
      </c>
      <c r="B548" s="489" t="s">
        <v>167</v>
      </c>
      <c r="C548" s="493" t="s">
        <v>26</v>
      </c>
      <c r="D548" s="263">
        <v>3100501655941</v>
      </c>
      <c r="E548" s="523" t="s">
        <v>370</v>
      </c>
      <c r="F548" s="487" t="s">
        <v>206</v>
      </c>
      <c r="G548" s="250">
        <v>136800</v>
      </c>
      <c r="H548" s="524">
        <f>+G548*30%</f>
        <v>41040</v>
      </c>
      <c r="I548" s="525">
        <f>+H548*0.01</f>
        <v>410.40000000000003</v>
      </c>
      <c r="J548" s="496">
        <f>+H548-I548</f>
        <v>40629.599999999999</v>
      </c>
      <c r="K548" s="260" t="s">
        <v>230</v>
      </c>
      <c r="L548" s="491" t="s">
        <v>543</v>
      </c>
      <c r="M548" s="261" t="s">
        <v>24</v>
      </c>
      <c r="N548" s="252">
        <v>4262636485</v>
      </c>
    </row>
    <row r="549" spans="1:14" x14ac:dyDescent="0.7">
      <c r="A549" s="211"/>
      <c r="B549" s="221"/>
      <c r="C549" s="294"/>
      <c r="D549" s="254"/>
      <c r="E549" s="221"/>
      <c r="F549" s="255"/>
      <c r="G549" s="256"/>
      <c r="H549" s="316"/>
      <c r="I549" s="317"/>
      <c r="J549" s="318"/>
      <c r="K549" s="211"/>
      <c r="L549" s="257"/>
      <c r="M549" s="257"/>
      <c r="N549" s="258"/>
    </row>
    <row r="550" spans="1:14" x14ac:dyDescent="0.7">
      <c r="A550" s="181"/>
      <c r="B550" s="182"/>
      <c r="C550" s="183"/>
      <c r="D550" s="184"/>
      <c r="E550" s="182"/>
      <c r="F550" s="185"/>
      <c r="G550" s="186"/>
      <c r="H550" s="316"/>
      <c r="I550" s="317"/>
      <c r="J550" s="318"/>
      <c r="K550" s="181"/>
      <c r="L550" s="188"/>
      <c r="M550" s="188"/>
      <c r="N550" s="189"/>
    </row>
    <row r="551" spans="1:14" x14ac:dyDescent="0.7">
      <c r="A551" s="446"/>
      <c r="B551" s="447"/>
      <c r="C551" s="448"/>
      <c r="D551" s="449"/>
      <c r="E551" s="449"/>
      <c r="F551" s="449"/>
      <c r="G551" s="448"/>
      <c r="H551" s="450"/>
      <c r="I551" s="319"/>
      <c r="J551" s="320"/>
      <c r="K551" s="451"/>
      <c r="L551" s="452"/>
      <c r="M551" s="453"/>
      <c r="N551" s="454"/>
    </row>
    <row r="552" spans="1:14" x14ac:dyDescent="0.7">
      <c r="A552" s="431"/>
      <c r="B552" s="432"/>
      <c r="C552" s="433"/>
      <c r="D552" s="434"/>
      <c r="E552" s="435"/>
      <c r="F552" s="435"/>
      <c r="G552" s="436">
        <f>SUM(G548:G551)</f>
        <v>136800</v>
      </c>
      <c r="H552" s="437">
        <f>SUM(H548:H551)</f>
        <v>41040</v>
      </c>
      <c r="I552" s="438">
        <f>+H552*0.01</f>
        <v>410.40000000000003</v>
      </c>
      <c r="J552" s="439">
        <f>+H552-I552</f>
        <v>40629.599999999999</v>
      </c>
      <c r="K552" s="431"/>
      <c r="L552" s="440"/>
      <c r="M552" s="441"/>
      <c r="N552" s="442"/>
    </row>
    <row r="553" spans="1:14" ht="15" customHeight="1" x14ac:dyDescent="0.7">
      <c r="A553" s="519"/>
      <c r="B553" s="1"/>
      <c r="C553" s="10"/>
      <c r="D553" s="15"/>
      <c r="E553" s="519"/>
      <c r="F553" s="519"/>
      <c r="G553" s="11"/>
      <c r="H553" s="1"/>
      <c r="I553" s="12"/>
      <c r="J553" s="12"/>
      <c r="K553" s="12"/>
      <c r="L553" s="1"/>
      <c r="M553" s="1"/>
      <c r="N553" s="519"/>
    </row>
    <row r="554" spans="1:14" x14ac:dyDescent="0.7">
      <c r="A554" s="308" t="s">
        <v>478</v>
      </c>
      <c r="B554" s="308"/>
      <c r="C554" s="309"/>
      <c r="D554" s="310"/>
      <c r="E554" s="308"/>
      <c r="F554" s="308"/>
      <c r="G554" s="311">
        <f>H552</f>
        <v>41040</v>
      </c>
      <c r="H554" s="311" t="s">
        <v>544</v>
      </c>
      <c r="I554" s="408"/>
      <c r="J554" s="311"/>
      <c r="K554" s="1"/>
      <c r="L554" s="1"/>
      <c r="M554" s="1"/>
      <c r="N554" s="519"/>
    </row>
    <row r="555" spans="1:14" x14ac:dyDescent="0.7">
      <c r="A555" s="308"/>
      <c r="B555" s="308"/>
      <c r="C555" s="309"/>
      <c r="D555" s="310"/>
      <c r="E555" s="308"/>
      <c r="F555" s="308"/>
      <c r="G555" s="311"/>
      <c r="H555" s="311"/>
      <c r="I555" s="408"/>
      <c r="J555" s="311"/>
      <c r="K555" s="608" t="s">
        <v>554</v>
      </c>
      <c r="L555" s="608"/>
      <c r="M555" s="1"/>
      <c r="N555" s="541"/>
    </row>
    <row r="556" spans="1:14" x14ac:dyDescent="0.7">
      <c r="A556" s="308"/>
      <c r="B556" s="308"/>
      <c r="C556" s="309"/>
      <c r="D556" s="310"/>
      <c r="E556" s="308"/>
      <c r="F556" s="308"/>
      <c r="G556" s="311"/>
      <c r="H556" s="311"/>
      <c r="I556" s="408"/>
      <c r="J556" s="311"/>
      <c r="K556" s="1"/>
      <c r="L556" s="1"/>
      <c r="M556" s="1"/>
      <c r="N556" s="519"/>
    </row>
    <row r="557" spans="1:14" x14ac:dyDescent="0.7">
      <c r="A557" s="1"/>
      <c r="B557" s="482"/>
      <c r="C557" s="482"/>
      <c r="D557" s="521"/>
      <c r="E557" s="519"/>
      <c r="F557" s="519"/>
      <c r="G557" s="11"/>
      <c r="H557" s="1"/>
      <c r="I557" s="1"/>
      <c r="J557" s="1"/>
      <c r="K557" s="482"/>
      <c r="L557" s="482"/>
      <c r="M557" s="1"/>
      <c r="N557" s="519"/>
    </row>
    <row r="558" spans="1:14" ht="24.6" customHeight="1" x14ac:dyDescent="0.7">
      <c r="B558" s="522"/>
      <c r="C558" s="609" t="s">
        <v>537</v>
      </c>
      <c r="D558" s="609"/>
      <c r="E558" s="519"/>
      <c r="F558" s="519"/>
      <c r="G558" s="11"/>
      <c r="H558" s="1"/>
      <c r="I558" s="408"/>
      <c r="K558" s="610" t="s">
        <v>538</v>
      </c>
      <c r="L558" s="610"/>
      <c r="M558" s="522"/>
      <c r="N558" s="200"/>
    </row>
    <row r="559" spans="1:14" x14ac:dyDescent="0.7">
      <c r="A559" s="408"/>
      <c r="B559" s="607" t="s">
        <v>30</v>
      </c>
      <c r="C559" s="607"/>
      <c r="D559" s="607"/>
      <c r="E559" s="519"/>
      <c r="F559" s="519"/>
      <c r="G559" s="11"/>
      <c r="H559" s="1"/>
      <c r="I559" s="408"/>
      <c r="J559" s="408"/>
      <c r="K559" s="607" t="s">
        <v>553</v>
      </c>
      <c r="L559" s="607"/>
      <c r="M559" s="322"/>
      <c r="N559" s="200"/>
    </row>
    <row r="572" spans="1:14" x14ac:dyDescent="0.7">
      <c r="A572" s="611" t="s">
        <v>393</v>
      </c>
      <c r="B572" s="611"/>
      <c r="C572" s="611"/>
      <c r="D572" s="611"/>
      <c r="E572" s="611"/>
      <c r="F572" s="611"/>
      <c r="G572" s="611"/>
      <c r="H572" s="611"/>
      <c r="I572" s="611"/>
      <c r="J572" s="611"/>
      <c r="K572" s="611"/>
      <c r="L572" s="611"/>
      <c r="M572" s="611"/>
      <c r="N572" s="455"/>
    </row>
    <row r="573" spans="1:14" x14ac:dyDescent="0.7">
      <c r="A573" s="612" t="s">
        <v>207</v>
      </c>
      <c r="B573" s="612"/>
      <c r="C573" s="612"/>
      <c r="D573" s="612"/>
      <c r="E573" s="612"/>
      <c r="F573" s="612"/>
      <c r="G573" s="612"/>
      <c r="H573" s="612"/>
      <c r="I573" s="612"/>
      <c r="J573" s="612"/>
      <c r="K573" s="612"/>
      <c r="L573" s="612"/>
      <c r="M573" s="612"/>
      <c r="N573" s="445"/>
    </row>
    <row r="574" spans="1:14" ht="19.2" customHeight="1" x14ac:dyDescent="0.7">
      <c r="A574" s="518"/>
      <c r="B574" s="518"/>
      <c r="C574" s="518"/>
      <c r="D574" s="518"/>
      <c r="E574" s="518"/>
      <c r="F574" s="518"/>
      <c r="G574" s="518"/>
      <c r="H574" s="518"/>
      <c r="I574" s="518"/>
      <c r="J574" s="518"/>
      <c r="K574" s="518"/>
      <c r="L574" s="518"/>
      <c r="M574" s="518"/>
      <c r="N574" s="518"/>
    </row>
    <row r="575" spans="1:14" x14ac:dyDescent="0.7">
      <c r="A575" s="3" t="s">
        <v>17</v>
      </c>
      <c r="B575" s="4" t="s">
        <v>19</v>
      </c>
      <c r="C575" s="5" t="s">
        <v>18</v>
      </c>
      <c r="D575" s="14" t="s">
        <v>29</v>
      </c>
      <c r="E575" s="6" t="s">
        <v>16</v>
      </c>
      <c r="F575" s="6" t="s">
        <v>23</v>
      </c>
      <c r="G575" s="323" t="s">
        <v>39</v>
      </c>
      <c r="H575" s="312" t="s">
        <v>15</v>
      </c>
      <c r="I575" s="3" t="s">
        <v>9</v>
      </c>
      <c r="J575" s="2" t="s">
        <v>10</v>
      </c>
      <c r="K575" s="3" t="s">
        <v>6</v>
      </c>
      <c r="L575" s="3" t="s">
        <v>499</v>
      </c>
      <c r="M575" s="3" t="s">
        <v>4</v>
      </c>
      <c r="N575" s="8" t="s">
        <v>3</v>
      </c>
    </row>
    <row r="576" spans="1:14" ht="42" x14ac:dyDescent="0.7">
      <c r="A576" s="266" t="s">
        <v>71</v>
      </c>
      <c r="B576" s="526" t="s">
        <v>153</v>
      </c>
      <c r="C576" s="463" t="s">
        <v>62</v>
      </c>
      <c r="D576" s="177">
        <v>3540100546633</v>
      </c>
      <c r="E576" s="523" t="s">
        <v>299</v>
      </c>
      <c r="F576" s="487" t="s">
        <v>206</v>
      </c>
      <c r="G576" s="223">
        <v>180000</v>
      </c>
      <c r="H576" s="524">
        <f>+G576*30%</f>
        <v>54000</v>
      </c>
      <c r="I576" s="525">
        <f>+H576*0.01</f>
        <v>540</v>
      </c>
      <c r="J576" s="496">
        <f>+H576-I576</f>
        <v>53460</v>
      </c>
      <c r="K576" s="266" t="s">
        <v>212</v>
      </c>
      <c r="L576" s="491" t="s">
        <v>539</v>
      </c>
      <c r="M576" s="261" t="s">
        <v>24</v>
      </c>
      <c r="N576" s="180">
        <v>3542426253</v>
      </c>
    </row>
    <row r="577" spans="1:14" x14ac:dyDescent="0.7">
      <c r="A577" s="211"/>
      <c r="B577" s="221"/>
      <c r="C577" s="294"/>
      <c r="D577" s="254"/>
      <c r="E577" s="221"/>
      <c r="F577" s="255"/>
      <c r="G577" s="256"/>
      <c r="H577" s="316"/>
      <c r="I577" s="317"/>
      <c r="J577" s="318"/>
      <c r="K577" s="211"/>
      <c r="L577" s="257"/>
      <c r="M577" s="257"/>
      <c r="N577" s="258"/>
    </row>
    <row r="578" spans="1:14" x14ac:dyDescent="0.7">
      <c r="A578" s="181"/>
      <c r="B578" s="182"/>
      <c r="C578" s="183"/>
      <c r="D578" s="184"/>
      <c r="E578" s="182"/>
      <c r="F578" s="185"/>
      <c r="G578" s="186"/>
      <c r="H578" s="316"/>
      <c r="I578" s="317"/>
      <c r="J578" s="318"/>
      <c r="K578" s="181"/>
      <c r="L578" s="188"/>
      <c r="M578" s="188"/>
      <c r="N578" s="189"/>
    </row>
    <row r="579" spans="1:14" x14ac:dyDescent="0.7">
      <c r="A579" s="446"/>
      <c r="B579" s="447"/>
      <c r="C579" s="448"/>
      <c r="D579" s="449"/>
      <c r="E579" s="449"/>
      <c r="F579" s="449"/>
      <c r="G579" s="448"/>
      <c r="H579" s="450"/>
      <c r="I579" s="319"/>
      <c r="J579" s="320"/>
      <c r="K579" s="451"/>
      <c r="L579" s="452"/>
      <c r="M579" s="453"/>
      <c r="N579" s="454"/>
    </row>
    <row r="580" spans="1:14" x14ac:dyDescent="0.7">
      <c r="A580" s="431"/>
      <c r="B580" s="432"/>
      <c r="C580" s="433"/>
      <c r="D580" s="434"/>
      <c r="E580" s="435"/>
      <c r="F580" s="435"/>
      <c r="G580" s="436">
        <f>SUM(G576:G579)</f>
        <v>180000</v>
      </c>
      <c r="H580" s="437">
        <f>SUM(H576:H579)</f>
        <v>54000</v>
      </c>
      <c r="I580" s="438">
        <f>+H580*0.01</f>
        <v>540</v>
      </c>
      <c r="J580" s="439">
        <f>+H580-I580</f>
        <v>53460</v>
      </c>
      <c r="K580" s="431"/>
      <c r="L580" s="440"/>
      <c r="M580" s="441"/>
      <c r="N580" s="442"/>
    </row>
    <row r="581" spans="1:14" ht="15.6" customHeight="1" x14ac:dyDescent="0.7">
      <c r="A581" s="519"/>
      <c r="B581" s="1"/>
      <c r="C581" s="10"/>
      <c r="D581" s="15"/>
      <c r="E581" s="519"/>
      <c r="F581" s="519"/>
      <c r="G581" s="11"/>
      <c r="H581" s="1"/>
      <c r="I581" s="12"/>
      <c r="J581" s="12"/>
      <c r="K581" s="12"/>
      <c r="L581" s="1"/>
      <c r="M581" s="1"/>
      <c r="N581" s="519"/>
    </row>
    <row r="582" spans="1:14" x14ac:dyDescent="0.7">
      <c r="A582" s="308" t="s">
        <v>478</v>
      </c>
      <c r="B582" s="308"/>
      <c r="C582" s="309"/>
      <c r="D582" s="310"/>
      <c r="E582" s="308"/>
      <c r="F582" s="308"/>
      <c r="G582" s="311">
        <f>H580</f>
        <v>54000</v>
      </c>
      <c r="H582" s="311" t="s">
        <v>545</v>
      </c>
      <c r="I582" s="408"/>
      <c r="J582" s="311"/>
      <c r="K582" s="1"/>
      <c r="L582" s="1"/>
      <c r="M582" s="1"/>
      <c r="N582" s="519"/>
    </row>
    <row r="583" spans="1:14" x14ac:dyDescent="0.7">
      <c r="A583" s="308"/>
      <c r="B583" s="308"/>
      <c r="C583" s="309"/>
      <c r="D583" s="310"/>
      <c r="E583" s="308"/>
      <c r="F583" s="308"/>
      <c r="G583" s="311"/>
      <c r="H583" s="311"/>
      <c r="I583" s="408"/>
      <c r="J583" s="311"/>
      <c r="K583" s="608" t="s">
        <v>554</v>
      </c>
      <c r="L583" s="608"/>
      <c r="M583" s="1"/>
      <c r="N583" s="541"/>
    </row>
    <row r="584" spans="1:14" x14ac:dyDescent="0.7">
      <c r="A584" s="308"/>
      <c r="B584" s="308"/>
      <c r="C584" s="309"/>
      <c r="D584" s="310"/>
      <c r="E584" s="308"/>
      <c r="F584" s="308"/>
      <c r="G584" s="311"/>
      <c r="H584" s="311"/>
      <c r="I584" s="408"/>
      <c r="J584" s="311"/>
      <c r="K584" s="1"/>
      <c r="L584" s="1"/>
      <c r="M584" s="1"/>
      <c r="N584" s="519"/>
    </row>
    <row r="585" spans="1:14" x14ac:dyDescent="0.7">
      <c r="A585" s="1"/>
      <c r="B585" s="482"/>
      <c r="C585" s="482"/>
      <c r="D585" s="521"/>
      <c r="E585" s="519"/>
      <c r="F585" s="519"/>
      <c r="G585" s="11"/>
      <c r="H585" s="1"/>
      <c r="I585" s="1"/>
      <c r="J585" s="1"/>
      <c r="K585" s="482"/>
      <c r="L585" s="482"/>
      <c r="M585" s="1"/>
      <c r="N585" s="519"/>
    </row>
    <row r="586" spans="1:14" x14ac:dyDescent="0.7">
      <c r="B586" s="522"/>
      <c r="C586" s="609" t="s">
        <v>537</v>
      </c>
      <c r="D586" s="609"/>
      <c r="E586" s="519"/>
      <c r="F586" s="519"/>
      <c r="G586" s="11"/>
      <c r="H586" s="1"/>
      <c r="I586" s="408"/>
      <c r="K586" s="610" t="s">
        <v>538</v>
      </c>
      <c r="L586" s="610"/>
      <c r="M586" s="522"/>
      <c r="N586" s="200"/>
    </row>
    <row r="587" spans="1:14" x14ac:dyDescent="0.7">
      <c r="A587" s="408"/>
      <c r="B587" s="607" t="s">
        <v>30</v>
      </c>
      <c r="C587" s="607"/>
      <c r="D587" s="607"/>
      <c r="E587" s="519"/>
      <c r="F587" s="519"/>
      <c r="G587" s="11"/>
      <c r="H587" s="1"/>
      <c r="I587" s="408"/>
      <c r="J587" s="408"/>
      <c r="K587" s="607" t="s">
        <v>553</v>
      </c>
      <c r="L587" s="607"/>
      <c r="M587" s="322"/>
      <c r="N587" s="200"/>
    </row>
    <row r="598" spans="1:14" x14ac:dyDescent="0.7">
      <c r="A598" s="611" t="s">
        <v>393</v>
      </c>
      <c r="B598" s="611"/>
      <c r="C598" s="611"/>
      <c r="D598" s="611"/>
      <c r="E598" s="611"/>
      <c r="F598" s="611"/>
      <c r="G598" s="611"/>
      <c r="H598" s="611"/>
      <c r="I598" s="611"/>
      <c r="J598" s="611"/>
      <c r="K598" s="611"/>
      <c r="L598" s="611"/>
      <c r="M598" s="611"/>
      <c r="N598" s="455"/>
    </row>
    <row r="599" spans="1:14" x14ac:dyDescent="0.7">
      <c r="A599" s="612" t="s">
        <v>207</v>
      </c>
      <c r="B599" s="612"/>
      <c r="C599" s="612"/>
      <c r="D599" s="612"/>
      <c r="E599" s="612"/>
      <c r="F599" s="612"/>
      <c r="G599" s="612"/>
      <c r="H599" s="612"/>
      <c r="I599" s="612"/>
      <c r="J599" s="612"/>
      <c r="K599" s="612"/>
      <c r="L599" s="612"/>
      <c r="M599" s="612"/>
      <c r="N599" s="445"/>
    </row>
    <row r="600" spans="1:14" ht="8.4" customHeight="1" x14ac:dyDescent="0.7">
      <c r="A600" s="518"/>
      <c r="B600" s="518"/>
      <c r="C600" s="518"/>
      <c r="D600" s="518"/>
      <c r="E600" s="518"/>
      <c r="F600" s="518"/>
      <c r="G600" s="518"/>
      <c r="H600" s="518"/>
      <c r="I600" s="518"/>
      <c r="J600" s="518"/>
      <c r="K600" s="518"/>
      <c r="L600" s="518"/>
      <c r="M600" s="518"/>
      <c r="N600" s="518"/>
    </row>
    <row r="601" spans="1:14" x14ac:dyDescent="0.7">
      <c r="A601" s="3" t="s">
        <v>17</v>
      </c>
      <c r="B601" s="4" t="s">
        <v>19</v>
      </c>
      <c r="C601" s="5" t="s">
        <v>18</v>
      </c>
      <c r="D601" s="14" t="s">
        <v>29</v>
      </c>
      <c r="E601" s="6" t="s">
        <v>16</v>
      </c>
      <c r="F601" s="6" t="s">
        <v>23</v>
      </c>
      <c r="G601" s="323" t="s">
        <v>39</v>
      </c>
      <c r="H601" s="312" t="s">
        <v>15</v>
      </c>
      <c r="I601" s="3" t="s">
        <v>9</v>
      </c>
      <c r="J601" s="2" t="s">
        <v>10</v>
      </c>
      <c r="K601" s="3" t="s">
        <v>6</v>
      </c>
      <c r="L601" s="3" t="s">
        <v>499</v>
      </c>
      <c r="M601" s="3" t="s">
        <v>4</v>
      </c>
      <c r="N601" s="8" t="s">
        <v>3</v>
      </c>
    </row>
    <row r="602" spans="1:14" ht="42" x14ac:dyDescent="0.7">
      <c r="A602" s="266" t="s">
        <v>56</v>
      </c>
      <c r="B602" s="526" t="s">
        <v>146</v>
      </c>
      <c r="C602" s="463" t="s">
        <v>73</v>
      </c>
      <c r="D602" s="177">
        <v>3601200341570</v>
      </c>
      <c r="E602" s="523" t="s">
        <v>369</v>
      </c>
      <c r="F602" s="487" t="s">
        <v>206</v>
      </c>
      <c r="G602" s="223">
        <v>337500</v>
      </c>
      <c r="H602" s="524">
        <f>+G602*30%</f>
        <v>101250</v>
      </c>
      <c r="I602" s="525">
        <f>+H602*0.01</f>
        <v>1012.5</v>
      </c>
      <c r="J602" s="496">
        <f>+H602-I602</f>
        <v>100237.5</v>
      </c>
      <c r="K602" s="174" t="s">
        <v>56</v>
      </c>
      <c r="L602" s="491" t="s">
        <v>546</v>
      </c>
      <c r="M602" s="261" t="s">
        <v>24</v>
      </c>
      <c r="N602" s="180">
        <v>4642245783</v>
      </c>
    </row>
    <row r="603" spans="1:14" x14ac:dyDescent="0.7">
      <c r="A603" s="211"/>
      <c r="B603" s="221"/>
      <c r="C603" s="294"/>
      <c r="D603" s="254"/>
      <c r="E603" s="221"/>
      <c r="F603" s="255"/>
      <c r="G603" s="256"/>
      <c r="H603" s="316"/>
      <c r="I603" s="317"/>
      <c r="J603" s="318"/>
      <c r="K603" s="211"/>
      <c r="L603" s="257"/>
      <c r="M603" s="257"/>
      <c r="N603" s="258"/>
    </row>
    <row r="604" spans="1:14" x14ac:dyDescent="0.7">
      <c r="A604" s="181"/>
      <c r="B604" s="182"/>
      <c r="C604" s="183"/>
      <c r="D604" s="184"/>
      <c r="E604" s="182"/>
      <c r="F604" s="185"/>
      <c r="G604" s="186"/>
      <c r="H604" s="316"/>
      <c r="I604" s="317"/>
      <c r="J604" s="318"/>
      <c r="K604" s="181"/>
      <c r="L604" s="188"/>
      <c r="M604" s="188"/>
      <c r="N604" s="189"/>
    </row>
    <row r="605" spans="1:14" x14ac:dyDescent="0.7">
      <c r="A605" s="446"/>
      <c r="B605" s="447"/>
      <c r="C605" s="448"/>
      <c r="D605" s="449"/>
      <c r="E605" s="449"/>
      <c r="F605" s="449"/>
      <c r="G605" s="448"/>
      <c r="H605" s="450"/>
      <c r="I605" s="319"/>
      <c r="J605" s="320"/>
      <c r="K605" s="451"/>
      <c r="L605" s="452"/>
      <c r="M605" s="453"/>
      <c r="N605" s="454"/>
    </row>
    <row r="606" spans="1:14" x14ac:dyDescent="0.7">
      <c r="A606" s="431"/>
      <c r="B606" s="432"/>
      <c r="C606" s="433"/>
      <c r="D606" s="434"/>
      <c r="E606" s="435"/>
      <c r="F606" s="435"/>
      <c r="G606" s="436">
        <f>SUM(G602:G605)</f>
        <v>337500</v>
      </c>
      <c r="H606" s="437">
        <f>SUM(H602:H605)</f>
        <v>101250</v>
      </c>
      <c r="I606" s="438">
        <f>+H606*0.01</f>
        <v>1012.5</v>
      </c>
      <c r="J606" s="439">
        <f>+H606-I606</f>
        <v>100237.5</v>
      </c>
      <c r="K606" s="431"/>
      <c r="L606" s="440"/>
      <c r="M606" s="441"/>
      <c r="N606" s="442"/>
    </row>
    <row r="607" spans="1:14" x14ac:dyDescent="0.7">
      <c r="A607" s="519"/>
      <c r="B607" s="1"/>
      <c r="C607" s="10"/>
      <c r="D607" s="15"/>
      <c r="E607" s="519"/>
      <c r="F607" s="519"/>
      <c r="G607" s="11"/>
      <c r="H607" s="1"/>
      <c r="I607" s="12"/>
      <c r="J607" s="12"/>
      <c r="K607" s="12"/>
      <c r="L607" s="1"/>
      <c r="M607" s="1"/>
      <c r="N607" s="519"/>
    </row>
    <row r="608" spans="1:14" x14ac:dyDescent="0.7">
      <c r="A608" s="308" t="s">
        <v>478</v>
      </c>
      <c r="B608" s="308"/>
      <c r="C608" s="309"/>
      <c r="D608" s="310"/>
      <c r="E608" s="308"/>
      <c r="F608" s="308"/>
      <c r="G608" s="311">
        <f>H606</f>
        <v>101250</v>
      </c>
      <c r="H608" s="311" t="s">
        <v>547</v>
      </c>
      <c r="I608" s="408"/>
      <c r="J608" s="311"/>
      <c r="K608" s="1"/>
      <c r="L608" s="1"/>
      <c r="M608" s="1"/>
      <c r="N608" s="519"/>
    </row>
    <row r="609" spans="1:14" x14ac:dyDescent="0.7">
      <c r="A609" s="308"/>
      <c r="B609" s="308"/>
      <c r="C609" s="309"/>
      <c r="D609" s="310"/>
      <c r="E609" s="308"/>
      <c r="F609" s="308"/>
      <c r="G609" s="311"/>
      <c r="H609" s="311"/>
      <c r="I609" s="408"/>
      <c r="J609" s="311"/>
      <c r="K609" s="608" t="s">
        <v>554</v>
      </c>
      <c r="L609" s="608"/>
      <c r="M609" s="1"/>
      <c r="N609" s="541"/>
    </row>
    <row r="610" spans="1:14" x14ac:dyDescent="0.7">
      <c r="A610" s="308"/>
      <c r="B610" s="308"/>
      <c r="C610" s="309"/>
      <c r="D610" s="310"/>
      <c r="E610" s="308"/>
      <c r="F610" s="308"/>
      <c r="G610" s="311"/>
      <c r="H610" s="311"/>
      <c r="I610" s="408"/>
      <c r="J610" s="311"/>
      <c r="K610" s="1"/>
      <c r="L610" s="1"/>
      <c r="M610" s="1"/>
      <c r="N610" s="519"/>
    </row>
    <row r="611" spans="1:14" x14ac:dyDescent="0.7">
      <c r="A611" s="1"/>
      <c r="B611" s="482"/>
      <c r="C611" s="482"/>
      <c r="D611" s="521"/>
      <c r="E611" s="519"/>
      <c r="F611" s="519"/>
      <c r="G611" s="11"/>
      <c r="H611" s="1"/>
      <c r="I611" s="1"/>
      <c r="J611" s="1"/>
      <c r="K611" s="482"/>
      <c r="L611" s="482"/>
      <c r="M611" s="1"/>
      <c r="N611" s="519"/>
    </row>
    <row r="612" spans="1:14" x14ac:dyDescent="0.7">
      <c r="B612" s="522"/>
      <c r="C612" s="609" t="s">
        <v>537</v>
      </c>
      <c r="D612" s="609"/>
      <c r="E612" s="519"/>
      <c r="F612" s="519"/>
      <c r="G612" s="11"/>
      <c r="H612" s="1"/>
      <c r="I612" s="408"/>
      <c r="K612" s="610" t="s">
        <v>538</v>
      </c>
      <c r="L612" s="610"/>
      <c r="M612" s="522"/>
      <c r="N612" s="200"/>
    </row>
    <row r="613" spans="1:14" x14ac:dyDescent="0.7">
      <c r="A613" s="408"/>
      <c r="B613" s="607" t="s">
        <v>30</v>
      </c>
      <c r="C613" s="607"/>
      <c r="D613" s="607"/>
      <c r="E613" s="519"/>
      <c r="F613" s="519"/>
      <c r="G613" s="11"/>
      <c r="H613" s="1"/>
      <c r="I613" s="408"/>
      <c r="J613" s="408"/>
      <c r="K613" s="607" t="s">
        <v>553</v>
      </c>
      <c r="L613" s="607"/>
      <c r="M613" s="322"/>
      <c r="N613" s="200"/>
    </row>
    <row r="625" spans="1:14" x14ac:dyDescent="0.7">
      <c r="A625" s="611" t="s">
        <v>393</v>
      </c>
      <c r="B625" s="611"/>
      <c r="C625" s="611"/>
      <c r="D625" s="611"/>
      <c r="E625" s="611"/>
      <c r="F625" s="611"/>
      <c r="G625" s="611"/>
      <c r="H625" s="611"/>
      <c r="I625" s="611"/>
      <c r="J625" s="611"/>
      <c r="K625" s="611"/>
      <c r="L625" s="611"/>
      <c r="M625" s="611"/>
      <c r="N625" s="455"/>
    </row>
    <row r="626" spans="1:14" x14ac:dyDescent="0.7">
      <c r="A626" s="612" t="s">
        <v>207</v>
      </c>
      <c r="B626" s="612"/>
      <c r="C626" s="612"/>
      <c r="D626" s="612"/>
      <c r="E626" s="612"/>
      <c r="F626" s="612"/>
      <c r="G626" s="612"/>
      <c r="H626" s="612"/>
      <c r="I626" s="612"/>
      <c r="J626" s="612"/>
      <c r="K626" s="612"/>
      <c r="L626" s="612"/>
      <c r="M626" s="612"/>
      <c r="N626" s="445"/>
    </row>
    <row r="627" spans="1:14" ht="19.2" customHeight="1" x14ac:dyDescent="0.7">
      <c r="A627" s="518"/>
      <c r="B627" s="518"/>
      <c r="C627" s="518"/>
      <c r="D627" s="518"/>
      <c r="E627" s="518"/>
      <c r="F627" s="518"/>
      <c r="G627" s="518"/>
      <c r="H627" s="518"/>
      <c r="I627" s="518"/>
      <c r="J627" s="518"/>
      <c r="K627" s="518"/>
      <c r="L627" s="518"/>
      <c r="M627" s="518"/>
      <c r="N627" s="518"/>
    </row>
    <row r="628" spans="1:14" x14ac:dyDescent="0.7">
      <c r="A628" s="3" t="s">
        <v>17</v>
      </c>
      <c r="B628" s="4" t="s">
        <v>19</v>
      </c>
      <c r="C628" s="5" t="s">
        <v>18</v>
      </c>
      <c r="D628" s="14" t="s">
        <v>29</v>
      </c>
      <c r="E628" s="6" t="s">
        <v>16</v>
      </c>
      <c r="F628" s="6" t="s">
        <v>23</v>
      </c>
      <c r="G628" s="323" t="s">
        <v>39</v>
      </c>
      <c r="H628" s="312" t="s">
        <v>15</v>
      </c>
      <c r="I628" s="3" t="s">
        <v>9</v>
      </c>
      <c r="J628" s="2" t="s">
        <v>10</v>
      </c>
      <c r="K628" s="3" t="s">
        <v>6</v>
      </c>
      <c r="L628" s="3" t="s">
        <v>499</v>
      </c>
      <c r="M628" s="3" t="s">
        <v>4</v>
      </c>
      <c r="N628" s="8" t="s">
        <v>3</v>
      </c>
    </row>
    <row r="629" spans="1:14" ht="42" x14ac:dyDescent="0.7">
      <c r="A629" s="266" t="s">
        <v>79</v>
      </c>
      <c r="B629" s="526" t="s">
        <v>145</v>
      </c>
      <c r="C629" s="463" t="s">
        <v>73</v>
      </c>
      <c r="D629" s="177">
        <v>3420700059831</v>
      </c>
      <c r="E629" s="523" t="s">
        <v>368</v>
      </c>
      <c r="F629" s="487" t="s">
        <v>206</v>
      </c>
      <c r="G629" s="223">
        <v>238500</v>
      </c>
      <c r="H629" s="524">
        <f>+G629*30%</f>
        <v>71550</v>
      </c>
      <c r="I629" s="525">
        <f>+H629*0.01</f>
        <v>715.5</v>
      </c>
      <c r="J629" s="496">
        <f>+H629-I629</f>
        <v>70834.5</v>
      </c>
      <c r="K629" s="174" t="s">
        <v>79</v>
      </c>
      <c r="L629" s="491" t="s">
        <v>548</v>
      </c>
      <c r="M629" s="261" t="s">
        <v>24</v>
      </c>
      <c r="N629" s="180">
        <v>4642221362</v>
      </c>
    </row>
    <row r="630" spans="1:14" x14ac:dyDescent="0.7">
      <c r="A630" s="211"/>
      <c r="B630" s="221"/>
      <c r="C630" s="294"/>
      <c r="D630" s="254"/>
      <c r="E630" s="221"/>
      <c r="F630" s="255"/>
      <c r="G630" s="256"/>
      <c r="H630" s="316"/>
      <c r="I630" s="317"/>
      <c r="J630" s="318"/>
      <c r="K630" s="211"/>
      <c r="L630" s="257"/>
      <c r="M630" s="257"/>
      <c r="N630" s="258"/>
    </row>
    <row r="631" spans="1:14" x14ac:dyDescent="0.7">
      <c r="A631" s="181"/>
      <c r="B631" s="182"/>
      <c r="C631" s="183"/>
      <c r="D631" s="184"/>
      <c r="E631" s="182"/>
      <c r="F631" s="185"/>
      <c r="G631" s="186"/>
      <c r="H631" s="316"/>
      <c r="I631" s="317"/>
      <c r="J631" s="318"/>
      <c r="K631" s="181"/>
      <c r="L631" s="188"/>
      <c r="M631" s="188"/>
      <c r="N631" s="189"/>
    </row>
    <row r="632" spans="1:14" x14ac:dyDescent="0.7">
      <c r="A632" s="446"/>
      <c r="B632" s="447"/>
      <c r="C632" s="448"/>
      <c r="D632" s="449"/>
      <c r="E632" s="449"/>
      <c r="F632" s="449"/>
      <c r="G632" s="448"/>
      <c r="H632" s="450"/>
      <c r="I632" s="319"/>
      <c r="J632" s="320"/>
      <c r="K632" s="451"/>
      <c r="L632" s="452"/>
      <c r="M632" s="453"/>
      <c r="N632" s="454"/>
    </row>
    <row r="633" spans="1:14" x14ac:dyDescent="0.7">
      <c r="A633" s="431"/>
      <c r="B633" s="432"/>
      <c r="C633" s="433"/>
      <c r="D633" s="434"/>
      <c r="E633" s="435"/>
      <c r="F633" s="435"/>
      <c r="G633" s="436">
        <f>SUM(G629:G632)</f>
        <v>238500</v>
      </c>
      <c r="H633" s="437">
        <f>SUM(H629:H632)</f>
        <v>71550</v>
      </c>
      <c r="I633" s="438">
        <f>+H633*0.01</f>
        <v>715.5</v>
      </c>
      <c r="J633" s="439">
        <f>+H633-I633</f>
        <v>70834.5</v>
      </c>
      <c r="K633" s="431"/>
      <c r="L633" s="440"/>
      <c r="M633" s="441"/>
      <c r="N633" s="442"/>
    </row>
    <row r="634" spans="1:14" x14ac:dyDescent="0.7">
      <c r="A634" s="519"/>
      <c r="B634" s="1"/>
      <c r="C634" s="10"/>
      <c r="D634" s="15"/>
      <c r="E634" s="519"/>
      <c r="F634" s="519"/>
      <c r="G634" s="11"/>
      <c r="H634" s="1"/>
      <c r="I634" s="12"/>
      <c r="J634" s="12"/>
      <c r="K634" s="12"/>
      <c r="L634" s="1"/>
      <c r="M634" s="1"/>
      <c r="N634" s="519"/>
    </row>
    <row r="635" spans="1:14" x14ac:dyDescent="0.7">
      <c r="A635" s="308" t="s">
        <v>478</v>
      </c>
      <c r="B635" s="308"/>
      <c r="C635" s="309"/>
      <c r="D635" s="310"/>
      <c r="E635" s="308"/>
      <c r="F635" s="308"/>
      <c r="G635" s="311">
        <f>H633</f>
        <v>71550</v>
      </c>
      <c r="H635" s="311" t="s">
        <v>549</v>
      </c>
      <c r="I635" s="408"/>
      <c r="J635" s="311"/>
      <c r="K635" s="1"/>
      <c r="L635" s="1"/>
      <c r="M635" s="1"/>
      <c r="N635" s="519"/>
    </row>
    <row r="636" spans="1:14" x14ac:dyDescent="0.7">
      <c r="A636" s="308"/>
      <c r="B636" s="308"/>
      <c r="C636" s="309"/>
      <c r="D636" s="310"/>
      <c r="E636" s="308"/>
      <c r="F636" s="308"/>
      <c r="G636" s="311"/>
      <c r="H636" s="311"/>
      <c r="I636" s="408"/>
      <c r="J636" s="311"/>
      <c r="K636" s="608" t="s">
        <v>554</v>
      </c>
      <c r="L636" s="608"/>
      <c r="M636" s="1"/>
      <c r="N636" s="541"/>
    </row>
    <row r="637" spans="1:14" x14ac:dyDescent="0.7">
      <c r="A637" s="308"/>
      <c r="B637" s="308"/>
      <c r="C637" s="309"/>
      <c r="D637" s="310"/>
      <c r="E637" s="308"/>
      <c r="F637" s="308"/>
      <c r="G637" s="311"/>
      <c r="H637" s="311"/>
      <c r="I637" s="408"/>
      <c r="J637" s="311"/>
      <c r="K637" s="1"/>
      <c r="L637" s="1"/>
      <c r="M637" s="1"/>
      <c r="N637" s="519"/>
    </row>
    <row r="638" spans="1:14" x14ac:dyDescent="0.7">
      <c r="A638" s="1"/>
      <c r="B638" s="482"/>
      <c r="C638" s="482"/>
      <c r="D638" s="521"/>
      <c r="E638" s="519"/>
      <c r="F638" s="519"/>
      <c r="G638" s="11"/>
      <c r="H638" s="1"/>
      <c r="I638" s="1"/>
      <c r="J638" s="1"/>
      <c r="K638" s="482"/>
      <c r="L638" s="482"/>
      <c r="M638" s="1"/>
      <c r="N638" s="519"/>
    </row>
    <row r="639" spans="1:14" x14ac:dyDescent="0.7">
      <c r="B639" s="522"/>
      <c r="C639" s="609" t="s">
        <v>537</v>
      </c>
      <c r="D639" s="609"/>
      <c r="E639" s="519"/>
      <c r="F639" s="519"/>
      <c r="G639" s="11"/>
      <c r="H639" s="1"/>
      <c r="I639" s="408"/>
      <c r="K639" s="610" t="s">
        <v>538</v>
      </c>
      <c r="L639" s="610"/>
      <c r="M639" s="522"/>
      <c r="N639" s="200"/>
    </row>
    <row r="640" spans="1:14" x14ac:dyDescent="0.7">
      <c r="A640" s="408"/>
      <c r="B640" s="607" t="s">
        <v>30</v>
      </c>
      <c r="C640" s="607"/>
      <c r="D640" s="607"/>
      <c r="E640" s="519"/>
      <c r="F640" s="519"/>
      <c r="G640" s="11"/>
      <c r="H640" s="1"/>
      <c r="I640" s="408"/>
      <c r="J640" s="408"/>
      <c r="K640" s="607" t="s">
        <v>553</v>
      </c>
      <c r="L640" s="607"/>
      <c r="M640" s="322"/>
      <c r="N640" s="200"/>
    </row>
    <row r="651" spans="1:14" x14ac:dyDescent="0.7">
      <c r="A651" s="611" t="s">
        <v>393</v>
      </c>
      <c r="B651" s="611"/>
      <c r="C651" s="611"/>
      <c r="D651" s="611"/>
      <c r="E651" s="611"/>
      <c r="F651" s="611"/>
      <c r="G651" s="611"/>
      <c r="H651" s="611"/>
      <c r="I651" s="611"/>
      <c r="J651" s="611"/>
      <c r="K651" s="611"/>
      <c r="L651" s="611"/>
      <c r="M651" s="611"/>
      <c r="N651" s="455"/>
    </row>
    <row r="652" spans="1:14" x14ac:dyDescent="0.7">
      <c r="A652" s="612" t="s">
        <v>207</v>
      </c>
      <c r="B652" s="612"/>
      <c r="C652" s="612"/>
      <c r="D652" s="612"/>
      <c r="E652" s="612"/>
      <c r="F652" s="612"/>
      <c r="G652" s="612"/>
      <c r="H652" s="612"/>
      <c r="I652" s="612"/>
      <c r="J652" s="612"/>
      <c r="K652" s="612"/>
      <c r="L652" s="612"/>
      <c r="M652" s="612"/>
      <c r="N652" s="445"/>
    </row>
    <row r="653" spans="1:14" ht="15" customHeight="1" x14ac:dyDescent="0.7">
      <c r="A653" s="518"/>
      <c r="B653" s="518"/>
      <c r="C653" s="518"/>
      <c r="D653" s="518"/>
      <c r="E653" s="518"/>
      <c r="F653" s="518"/>
      <c r="G653" s="518"/>
      <c r="H653" s="518"/>
      <c r="I653" s="518"/>
      <c r="J653" s="518"/>
      <c r="K653" s="518"/>
      <c r="L653" s="518"/>
      <c r="M653" s="518"/>
      <c r="N653" s="518"/>
    </row>
    <row r="654" spans="1:14" x14ac:dyDescent="0.7">
      <c r="A654" s="3" t="s">
        <v>17</v>
      </c>
      <c r="B654" s="4" t="s">
        <v>19</v>
      </c>
      <c r="C654" s="5" t="s">
        <v>18</v>
      </c>
      <c r="D654" s="14" t="s">
        <v>29</v>
      </c>
      <c r="E654" s="6" t="s">
        <v>16</v>
      </c>
      <c r="F654" s="6" t="s">
        <v>23</v>
      </c>
      <c r="G654" s="323" t="s">
        <v>39</v>
      </c>
      <c r="H654" s="312" t="s">
        <v>15</v>
      </c>
      <c r="I654" s="3" t="s">
        <v>9</v>
      </c>
      <c r="J654" s="2" t="s">
        <v>10</v>
      </c>
      <c r="K654" s="3" t="s">
        <v>6</v>
      </c>
      <c r="L654" s="3" t="s">
        <v>499</v>
      </c>
      <c r="M654" s="3" t="s">
        <v>4</v>
      </c>
      <c r="N654" s="8" t="s">
        <v>3</v>
      </c>
    </row>
    <row r="655" spans="1:14" ht="42" x14ac:dyDescent="0.7">
      <c r="A655" s="266" t="s">
        <v>551</v>
      </c>
      <c r="B655" s="526" t="s">
        <v>148</v>
      </c>
      <c r="C655" s="463" t="s">
        <v>73</v>
      </c>
      <c r="D655" s="177">
        <v>3341700241941</v>
      </c>
      <c r="E655" s="523" t="s">
        <v>354</v>
      </c>
      <c r="F655" s="487" t="s">
        <v>206</v>
      </c>
      <c r="G655" s="223">
        <v>337500</v>
      </c>
      <c r="H655" s="524">
        <f>+G655*30%</f>
        <v>101250</v>
      </c>
      <c r="I655" s="525">
        <f>+H655*0.01</f>
        <v>1012.5</v>
      </c>
      <c r="J655" s="496">
        <f>+H655-I655</f>
        <v>100237.5</v>
      </c>
      <c r="K655" s="174" t="s">
        <v>217</v>
      </c>
      <c r="L655" s="491" t="s">
        <v>550</v>
      </c>
      <c r="M655" s="261" t="s">
        <v>24</v>
      </c>
      <c r="N655" s="180">
        <v>3352762508</v>
      </c>
    </row>
    <row r="656" spans="1:14" x14ac:dyDescent="0.7">
      <c r="A656" s="532"/>
      <c r="B656" s="533"/>
      <c r="C656" s="534"/>
      <c r="D656" s="535"/>
      <c r="E656" s="533"/>
      <c r="F656" s="536"/>
      <c r="G656" s="537"/>
      <c r="H656" s="415"/>
      <c r="I656" s="416"/>
      <c r="J656" s="417"/>
      <c r="K656" s="532"/>
      <c r="L656" s="538"/>
      <c r="M656" s="538"/>
      <c r="N656" s="539"/>
    </row>
    <row r="657" spans="1:14" x14ac:dyDescent="0.7">
      <c r="A657" s="181"/>
      <c r="B657" s="182"/>
      <c r="C657" s="183"/>
      <c r="D657" s="184"/>
      <c r="E657" s="182"/>
      <c r="F657" s="185"/>
      <c r="G657" s="186"/>
      <c r="H657" s="316"/>
      <c r="I657" s="317"/>
      <c r="J657" s="318"/>
      <c r="K657" s="181"/>
      <c r="L657" s="188"/>
      <c r="M657" s="188"/>
      <c r="N657" s="189"/>
    </row>
    <row r="658" spans="1:14" x14ac:dyDescent="0.7">
      <c r="A658" s="446"/>
      <c r="B658" s="447"/>
      <c r="C658" s="448"/>
      <c r="D658" s="449"/>
      <c r="E658" s="449"/>
      <c r="F658" s="449"/>
      <c r="G658" s="448"/>
      <c r="H658" s="450"/>
      <c r="I658" s="319"/>
      <c r="J658" s="320"/>
      <c r="K658" s="451"/>
      <c r="L658" s="452"/>
      <c r="M658" s="453"/>
      <c r="N658" s="454"/>
    </row>
    <row r="659" spans="1:14" x14ac:dyDescent="0.7">
      <c r="A659" s="431"/>
      <c r="B659" s="432"/>
      <c r="C659" s="433"/>
      <c r="D659" s="434"/>
      <c r="E659" s="435"/>
      <c r="F659" s="435"/>
      <c r="G659" s="436">
        <f>SUM(G655:G658)</f>
        <v>337500</v>
      </c>
      <c r="H659" s="437">
        <f>SUM(H655:H658)</f>
        <v>101250</v>
      </c>
      <c r="I659" s="438">
        <f>+H659*0.01</f>
        <v>1012.5</v>
      </c>
      <c r="J659" s="439">
        <f>+H659-I659</f>
        <v>100237.5</v>
      </c>
      <c r="K659" s="431"/>
      <c r="L659" s="440"/>
      <c r="M659" s="441"/>
      <c r="N659" s="442"/>
    </row>
    <row r="660" spans="1:14" x14ac:dyDescent="0.7">
      <c r="A660" s="519"/>
      <c r="B660" s="1"/>
      <c r="C660" s="10"/>
      <c r="D660" s="15"/>
      <c r="E660" s="519"/>
      <c r="F660" s="519"/>
      <c r="G660" s="11"/>
      <c r="H660" s="1"/>
      <c r="I660" s="12"/>
      <c r="J660" s="12"/>
      <c r="K660" s="12"/>
      <c r="L660" s="1"/>
      <c r="M660" s="1"/>
      <c r="N660" s="519"/>
    </row>
    <row r="661" spans="1:14" x14ac:dyDescent="0.7">
      <c r="A661" s="308" t="s">
        <v>478</v>
      </c>
      <c r="B661" s="308"/>
      <c r="C661" s="309"/>
      <c r="D661" s="310"/>
      <c r="E661" s="308"/>
      <c r="F661" s="308"/>
      <c r="G661" s="311">
        <f>H659</f>
        <v>101250</v>
      </c>
      <c r="H661" s="311" t="s">
        <v>547</v>
      </c>
      <c r="I661" s="408"/>
      <c r="J661" s="311"/>
      <c r="K661" s="1"/>
      <c r="L661" s="1"/>
      <c r="M661" s="1"/>
      <c r="N661" s="519"/>
    </row>
    <row r="662" spans="1:14" x14ac:dyDescent="0.7">
      <c r="A662" s="308"/>
      <c r="B662" s="308"/>
      <c r="C662" s="309"/>
      <c r="D662" s="310"/>
      <c r="E662" s="308"/>
      <c r="F662" s="308"/>
      <c r="G662" s="311"/>
      <c r="H662" s="311"/>
      <c r="I662" s="408"/>
      <c r="J662" s="311"/>
      <c r="K662" s="608" t="s">
        <v>554</v>
      </c>
      <c r="L662" s="608"/>
      <c r="M662" s="1"/>
      <c r="N662" s="541"/>
    </row>
    <row r="663" spans="1:14" x14ac:dyDescent="0.7">
      <c r="A663" s="308"/>
      <c r="B663" s="308"/>
      <c r="C663" s="309"/>
      <c r="D663" s="310"/>
      <c r="E663" s="308"/>
      <c r="F663" s="308"/>
      <c r="G663" s="311"/>
      <c r="H663" s="311"/>
      <c r="I663" s="408"/>
      <c r="J663" s="311"/>
      <c r="K663" s="1"/>
      <c r="L663" s="1"/>
      <c r="M663" s="1"/>
      <c r="N663" s="519"/>
    </row>
    <row r="664" spans="1:14" x14ac:dyDescent="0.7">
      <c r="A664" s="1"/>
      <c r="B664" s="482"/>
      <c r="C664" s="482"/>
      <c r="D664" s="521"/>
      <c r="E664" s="519"/>
      <c r="F664" s="519"/>
      <c r="G664" s="11"/>
      <c r="H664" s="1"/>
      <c r="I664" s="1"/>
      <c r="J664" s="1"/>
      <c r="K664" s="482"/>
      <c r="L664" s="482"/>
      <c r="M664" s="1"/>
      <c r="N664" s="519"/>
    </row>
    <row r="665" spans="1:14" x14ac:dyDescent="0.7">
      <c r="B665" s="522"/>
      <c r="C665" s="609" t="s">
        <v>537</v>
      </c>
      <c r="D665" s="609"/>
      <c r="E665" s="519"/>
      <c r="F665" s="519"/>
      <c r="G665" s="11"/>
      <c r="H665" s="1"/>
      <c r="I665" s="408"/>
      <c r="K665" s="610" t="s">
        <v>538</v>
      </c>
      <c r="L665" s="610"/>
      <c r="M665" s="522"/>
      <c r="N665" s="200"/>
    </row>
    <row r="666" spans="1:14" x14ac:dyDescent="0.7">
      <c r="A666" s="408"/>
      <c r="B666" s="607" t="s">
        <v>30</v>
      </c>
      <c r="C666" s="607"/>
      <c r="D666" s="607"/>
      <c r="E666" s="519"/>
      <c r="F666" s="519"/>
      <c r="G666" s="11"/>
      <c r="H666" s="1"/>
      <c r="I666" s="408"/>
      <c r="J666" s="408"/>
      <c r="K666" s="607" t="s">
        <v>553</v>
      </c>
      <c r="L666" s="607"/>
      <c r="M666" s="322"/>
      <c r="N666" s="200"/>
    </row>
    <row r="677" spans="1:14" x14ac:dyDescent="0.7">
      <c r="A677" s="611" t="s">
        <v>393</v>
      </c>
      <c r="B677" s="611"/>
      <c r="C677" s="611"/>
      <c r="D677" s="611"/>
      <c r="E677" s="611"/>
      <c r="F677" s="611"/>
      <c r="G677" s="611"/>
      <c r="H677" s="611"/>
      <c r="I677" s="611"/>
      <c r="J677" s="611"/>
      <c r="K677" s="611"/>
      <c r="L677" s="611"/>
      <c r="M677" s="611"/>
      <c r="N677" s="455"/>
    </row>
    <row r="678" spans="1:14" x14ac:dyDescent="0.7">
      <c r="A678" s="612" t="s">
        <v>207</v>
      </c>
      <c r="B678" s="612"/>
      <c r="C678" s="612"/>
      <c r="D678" s="612"/>
      <c r="E678" s="612"/>
      <c r="F678" s="612"/>
      <c r="G678" s="612"/>
      <c r="H678" s="612"/>
      <c r="I678" s="612"/>
      <c r="J678" s="612"/>
      <c r="K678" s="612"/>
      <c r="L678" s="612"/>
      <c r="M678" s="612"/>
      <c r="N678" s="445"/>
    </row>
    <row r="679" spans="1:14" ht="12" customHeight="1" x14ac:dyDescent="0.7">
      <c r="A679" s="518"/>
      <c r="B679" s="518"/>
      <c r="C679" s="518"/>
      <c r="D679" s="518"/>
      <c r="E679" s="518"/>
      <c r="F679" s="518"/>
      <c r="G679" s="518"/>
      <c r="H679" s="518"/>
      <c r="I679" s="518"/>
      <c r="J679" s="518"/>
      <c r="K679" s="518"/>
      <c r="L679" s="518"/>
      <c r="M679" s="518"/>
      <c r="N679" s="518"/>
    </row>
    <row r="680" spans="1:14" x14ac:dyDescent="0.7">
      <c r="A680" s="3" t="s">
        <v>17</v>
      </c>
      <c r="B680" s="4" t="s">
        <v>19</v>
      </c>
      <c r="C680" s="5" t="s">
        <v>18</v>
      </c>
      <c r="D680" s="14" t="s">
        <v>29</v>
      </c>
      <c r="E680" s="6" t="s">
        <v>16</v>
      </c>
      <c r="F680" s="6" t="s">
        <v>23</v>
      </c>
      <c r="G680" s="323" t="s">
        <v>39</v>
      </c>
      <c r="H680" s="312" t="s">
        <v>15</v>
      </c>
      <c r="I680" s="3" t="s">
        <v>9</v>
      </c>
      <c r="J680" s="2" t="s">
        <v>10</v>
      </c>
      <c r="K680" s="3" t="s">
        <v>6</v>
      </c>
      <c r="L680" s="3" t="s">
        <v>499</v>
      </c>
      <c r="M680" s="3" t="s">
        <v>4</v>
      </c>
      <c r="N680" s="8" t="s">
        <v>3</v>
      </c>
    </row>
    <row r="681" spans="1:14" ht="42" x14ac:dyDescent="0.7">
      <c r="A681" s="266" t="s">
        <v>52</v>
      </c>
      <c r="B681" s="526" t="s">
        <v>147</v>
      </c>
      <c r="C681" s="463" t="s">
        <v>73</v>
      </c>
      <c r="D681" s="540">
        <v>3250200663251</v>
      </c>
      <c r="E681" s="523" t="s">
        <v>360</v>
      </c>
      <c r="F681" s="487" t="s">
        <v>206</v>
      </c>
      <c r="G681" s="223">
        <v>337500</v>
      </c>
      <c r="H681" s="524">
        <f>+G681*30%</f>
        <v>101250</v>
      </c>
      <c r="I681" s="525">
        <f>+H681*0.01</f>
        <v>1012.5</v>
      </c>
      <c r="J681" s="496">
        <f>+H681-I681</f>
        <v>100237.5</v>
      </c>
      <c r="K681" s="266" t="s">
        <v>52</v>
      </c>
      <c r="L681" s="491" t="s">
        <v>552</v>
      </c>
      <c r="M681" s="261" t="s">
        <v>24</v>
      </c>
      <c r="N681" s="180">
        <v>6402022716</v>
      </c>
    </row>
    <row r="682" spans="1:14" x14ac:dyDescent="0.7">
      <c r="A682" s="211"/>
      <c r="B682" s="221"/>
      <c r="C682" s="294"/>
      <c r="D682" s="254"/>
      <c r="E682" s="221"/>
      <c r="F682" s="255"/>
      <c r="G682" s="256"/>
      <c r="H682" s="316"/>
      <c r="I682" s="317"/>
      <c r="J682" s="318"/>
      <c r="K682" s="211"/>
      <c r="L682" s="257"/>
      <c r="M682" s="257"/>
      <c r="N682" s="258"/>
    </row>
    <row r="683" spans="1:14" x14ac:dyDescent="0.7">
      <c r="A683" s="181"/>
      <c r="B683" s="182"/>
      <c r="C683" s="183"/>
      <c r="D683" s="184"/>
      <c r="E683" s="182"/>
      <c r="F683" s="185"/>
      <c r="G683" s="186"/>
      <c r="H683" s="316"/>
      <c r="I683" s="317"/>
      <c r="J683" s="318"/>
      <c r="K683" s="181"/>
      <c r="L683" s="188"/>
      <c r="M683" s="188"/>
      <c r="N683" s="189"/>
    </row>
    <row r="684" spans="1:14" x14ac:dyDescent="0.7">
      <c r="A684" s="446"/>
      <c r="B684" s="447"/>
      <c r="C684" s="448"/>
      <c r="D684" s="449"/>
      <c r="E684" s="449"/>
      <c r="F684" s="449"/>
      <c r="G684" s="448"/>
      <c r="H684" s="450"/>
      <c r="I684" s="319"/>
      <c r="J684" s="320"/>
      <c r="K684" s="451"/>
      <c r="L684" s="452"/>
      <c r="M684" s="453"/>
      <c r="N684" s="454"/>
    </row>
    <row r="685" spans="1:14" x14ac:dyDescent="0.7">
      <c r="A685" s="431"/>
      <c r="B685" s="432"/>
      <c r="C685" s="433"/>
      <c r="D685" s="434"/>
      <c r="E685" s="435"/>
      <c r="F685" s="435"/>
      <c r="G685" s="436">
        <f>SUM(G681:G684)</f>
        <v>337500</v>
      </c>
      <c r="H685" s="437">
        <f>SUM(H681:H684)</f>
        <v>101250</v>
      </c>
      <c r="I685" s="438">
        <f>+H685*0.01</f>
        <v>1012.5</v>
      </c>
      <c r="J685" s="439">
        <f>+H685-I685</f>
        <v>100237.5</v>
      </c>
      <c r="K685" s="431"/>
      <c r="L685" s="440"/>
      <c r="M685" s="441"/>
      <c r="N685" s="442"/>
    </row>
    <row r="686" spans="1:14" x14ac:dyDescent="0.7">
      <c r="A686" s="519"/>
      <c r="B686" s="1"/>
      <c r="C686" s="10"/>
      <c r="D686" s="15"/>
      <c r="E686" s="519"/>
      <c r="F686" s="519"/>
      <c r="G686" s="11"/>
      <c r="H686" s="1"/>
      <c r="I686" s="12"/>
      <c r="J686" s="12"/>
      <c r="K686" s="12"/>
      <c r="L686" s="1"/>
      <c r="M686" s="1"/>
      <c r="N686" s="519"/>
    </row>
    <row r="687" spans="1:14" x14ac:dyDescent="0.7">
      <c r="A687" s="308" t="s">
        <v>478</v>
      </c>
      <c r="B687" s="308"/>
      <c r="C687" s="309"/>
      <c r="D687" s="310"/>
      <c r="E687" s="308"/>
      <c r="F687" s="308"/>
      <c r="G687" s="311">
        <f>H685</f>
        <v>101250</v>
      </c>
      <c r="H687" s="311" t="s">
        <v>547</v>
      </c>
      <c r="I687" s="408"/>
      <c r="J687" s="311"/>
      <c r="K687" s="1"/>
      <c r="L687" s="1"/>
      <c r="M687" s="1"/>
      <c r="N687" s="519"/>
    </row>
    <row r="688" spans="1:14" x14ac:dyDescent="0.7">
      <c r="A688" s="308"/>
      <c r="B688" s="308"/>
      <c r="C688" s="309"/>
      <c r="D688" s="310"/>
      <c r="E688" s="308"/>
      <c r="F688" s="308"/>
      <c r="G688" s="311"/>
      <c r="H688" s="311"/>
      <c r="I688" s="408"/>
      <c r="J688" s="311"/>
      <c r="K688" s="608" t="s">
        <v>554</v>
      </c>
      <c r="L688" s="608"/>
      <c r="M688" s="1"/>
      <c r="N688" s="519"/>
    </row>
    <row r="689" spans="1:14" x14ac:dyDescent="0.7">
      <c r="A689" s="308"/>
      <c r="B689" s="308"/>
      <c r="C689" s="309"/>
      <c r="D689" s="310"/>
      <c r="E689" s="308"/>
      <c r="F689" s="308"/>
      <c r="G689" s="311"/>
      <c r="H689" s="311"/>
      <c r="I689" s="408"/>
      <c r="J689" s="311"/>
      <c r="K689" s="1"/>
      <c r="L689" s="1"/>
      <c r="M689" s="1"/>
      <c r="N689" s="541"/>
    </row>
    <row r="690" spans="1:14" x14ac:dyDescent="0.7">
      <c r="A690" s="1"/>
      <c r="B690" s="482"/>
      <c r="C690" s="482"/>
      <c r="D690" s="521"/>
      <c r="E690" s="519"/>
      <c r="F690" s="519"/>
      <c r="G690" s="11"/>
      <c r="H690" s="1"/>
      <c r="I690" s="1"/>
      <c r="J690" s="1"/>
      <c r="K690" s="482"/>
      <c r="L690" s="482"/>
      <c r="M690" s="1"/>
      <c r="N690" s="519"/>
    </row>
    <row r="691" spans="1:14" x14ac:dyDescent="0.7">
      <c r="B691" s="522"/>
      <c r="C691" s="609" t="s">
        <v>537</v>
      </c>
      <c r="D691" s="609"/>
      <c r="E691" s="519"/>
      <c r="F691" s="519"/>
      <c r="G691" s="11"/>
      <c r="H691" s="1"/>
      <c r="I691" s="408"/>
      <c r="K691" s="610" t="s">
        <v>538</v>
      </c>
      <c r="L691" s="610"/>
      <c r="M691" s="522"/>
      <c r="N691" s="200"/>
    </row>
    <row r="692" spans="1:14" x14ac:dyDescent="0.7">
      <c r="A692" s="408"/>
      <c r="B692" s="607" t="s">
        <v>30</v>
      </c>
      <c r="C692" s="607"/>
      <c r="D692" s="607"/>
      <c r="E692" s="519"/>
      <c r="F692" s="519"/>
      <c r="G692" s="11"/>
      <c r="H692" s="1"/>
      <c r="I692" s="408"/>
      <c r="J692" s="408"/>
      <c r="K692" s="607" t="s">
        <v>553</v>
      </c>
      <c r="L692" s="607"/>
      <c r="M692" s="322"/>
      <c r="N692" s="200"/>
    </row>
    <row r="701" spans="1:14" x14ac:dyDescent="0.7">
      <c r="A701" s="611" t="s">
        <v>393</v>
      </c>
      <c r="B701" s="611"/>
      <c r="C701" s="611"/>
      <c r="D701" s="611"/>
      <c r="E701" s="611"/>
      <c r="F701" s="611"/>
      <c r="G701" s="611"/>
      <c r="H701" s="611"/>
      <c r="I701" s="611"/>
      <c r="J701" s="611"/>
      <c r="K701" s="611"/>
      <c r="L701" s="611"/>
      <c r="M701" s="611"/>
      <c r="N701" s="455"/>
    </row>
    <row r="702" spans="1:14" x14ac:dyDescent="0.7">
      <c r="A702" s="612" t="s">
        <v>207</v>
      </c>
      <c r="B702" s="612"/>
      <c r="C702" s="612"/>
      <c r="D702" s="612"/>
      <c r="E702" s="612"/>
      <c r="F702" s="612"/>
      <c r="G702" s="612"/>
      <c r="H702" s="612"/>
      <c r="I702" s="612"/>
      <c r="J702" s="612"/>
      <c r="K702" s="612"/>
      <c r="L702" s="612"/>
      <c r="M702" s="612"/>
      <c r="N702" s="445"/>
    </row>
    <row r="703" spans="1:14" ht="18" customHeight="1" x14ac:dyDescent="0.7">
      <c r="A703" s="542"/>
      <c r="B703" s="542"/>
      <c r="C703" s="542"/>
      <c r="D703" s="542"/>
      <c r="E703" s="542"/>
      <c r="F703" s="542"/>
      <c r="G703" s="542"/>
      <c r="H703" s="542"/>
      <c r="I703" s="542"/>
      <c r="J703" s="542"/>
      <c r="K703" s="542"/>
      <c r="L703" s="542"/>
      <c r="M703" s="542"/>
      <c r="N703" s="542"/>
    </row>
    <row r="704" spans="1:14" x14ac:dyDescent="0.7">
      <c r="A704" s="3" t="s">
        <v>17</v>
      </c>
      <c r="B704" s="4" t="s">
        <v>19</v>
      </c>
      <c r="C704" s="5" t="s">
        <v>18</v>
      </c>
      <c r="D704" s="14" t="s">
        <v>29</v>
      </c>
      <c r="E704" s="6" t="s">
        <v>16</v>
      </c>
      <c r="F704" s="6" t="s">
        <v>23</v>
      </c>
      <c r="G704" s="323" t="s">
        <v>39</v>
      </c>
      <c r="H704" s="312" t="s">
        <v>15</v>
      </c>
      <c r="I704" s="3" t="s">
        <v>9</v>
      </c>
      <c r="J704" s="2" t="s">
        <v>10</v>
      </c>
      <c r="K704" s="3" t="s">
        <v>6</v>
      </c>
      <c r="L704" s="3" t="s">
        <v>499</v>
      </c>
      <c r="M704" s="3" t="s">
        <v>4</v>
      </c>
      <c r="N704" s="8" t="s">
        <v>3</v>
      </c>
    </row>
    <row r="705" spans="1:14" ht="42" x14ac:dyDescent="0.7">
      <c r="A705" s="174" t="s">
        <v>105</v>
      </c>
      <c r="B705" s="175" t="s">
        <v>142</v>
      </c>
      <c r="C705" s="463" t="s">
        <v>77</v>
      </c>
      <c r="D705" s="177" t="s">
        <v>200</v>
      </c>
      <c r="E705" s="545" t="s">
        <v>366</v>
      </c>
      <c r="F705" s="487" t="s">
        <v>206</v>
      </c>
      <c r="G705" s="223">
        <v>306000</v>
      </c>
      <c r="H705" s="524">
        <f>+G705*30%</f>
        <v>91800</v>
      </c>
      <c r="I705" s="525">
        <f>+H705*0.01</f>
        <v>918</v>
      </c>
      <c r="J705" s="496">
        <f>+H705-I705</f>
        <v>90882</v>
      </c>
      <c r="K705" s="174" t="s">
        <v>105</v>
      </c>
      <c r="L705" s="491" t="s">
        <v>506</v>
      </c>
      <c r="M705" s="261" t="s">
        <v>24</v>
      </c>
      <c r="N705" s="180">
        <v>3052489964</v>
      </c>
    </row>
    <row r="706" spans="1:14" x14ac:dyDescent="0.7">
      <c r="A706" s="211"/>
      <c r="B706" s="221"/>
      <c r="C706" s="294"/>
      <c r="D706" s="254"/>
      <c r="E706" s="221"/>
      <c r="F706" s="255"/>
      <c r="G706" s="256"/>
      <c r="H706" s="316"/>
      <c r="I706" s="317"/>
      <c r="J706" s="318"/>
      <c r="K706" s="211"/>
      <c r="L706" s="257"/>
      <c r="M706" s="257"/>
      <c r="N706" s="258"/>
    </row>
    <row r="707" spans="1:14" x14ac:dyDescent="0.7">
      <c r="A707" s="181"/>
      <c r="B707" s="182"/>
      <c r="C707" s="183"/>
      <c r="D707" s="184"/>
      <c r="E707" s="182"/>
      <c r="F707" s="185"/>
      <c r="G707" s="186"/>
      <c r="H707" s="316"/>
      <c r="I707" s="317"/>
      <c r="J707" s="318"/>
      <c r="K707" s="181"/>
      <c r="L707" s="188"/>
      <c r="M707" s="188"/>
      <c r="N707" s="189"/>
    </row>
    <row r="708" spans="1:14" x14ac:dyDescent="0.7">
      <c r="A708" s="446"/>
      <c r="B708" s="447"/>
      <c r="C708" s="448"/>
      <c r="D708" s="449"/>
      <c r="E708" s="449"/>
      <c r="F708" s="449"/>
      <c r="G708" s="448"/>
      <c r="H708" s="450"/>
      <c r="I708" s="319"/>
      <c r="J708" s="320"/>
      <c r="K708" s="451"/>
      <c r="L708" s="452"/>
      <c r="M708" s="453"/>
      <c r="N708" s="454"/>
    </row>
    <row r="709" spans="1:14" x14ac:dyDescent="0.7">
      <c r="A709" s="431"/>
      <c r="B709" s="432"/>
      <c r="C709" s="433"/>
      <c r="D709" s="434"/>
      <c r="E709" s="435"/>
      <c r="F709" s="435"/>
      <c r="G709" s="436">
        <f>SUM(G705:G708)</f>
        <v>306000</v>
      </c>
      <c r="H709" s="437">
        <f>SUM(H705:H708)</f>
        <v>91800</v>
      </c>
      <c r="I709" s="438">
        <f>+H709*0.01</f>
        <v>918</v>
      </c>
      <c r="J709" s="439">
        <f>+H709-I709</f>
        <v>90882</v>
      </c>
      <c r="K709" s="431"/>
      <c r="L709" s="440"/>
      <c r="M709" s="441"/>
      <c r="N709" s="442"/>
    </row>
    <row r="710" spans="1:14" x14ac:dyDescent="0.7">
      <c r="A710" s="543"/>
      <c r="B710" s="1"/>
      <c r="C710" s="10"/>
      <c r="D710" s="15"/>
      <c r="E710" s="543"/>
      <c r="F710" s="543"/>
      <c r="G710" s="11"/>
      <c r="H710" s="1"/>
      <c r="I710" s="12"/>
      <c r="J710" s="12"/>
      <c r="K710" s="12"/>
      <c r="L710" s="1"/>
      <c r="M710" s="1"/>
      <c r="N710" s="543"/>
    </row>
    <row r="711" spans="1:14" x14ac:dyDescent="0.7">
      <c r="A711" s="308" t="s">
        <v>478</v>
      </c>
      <c r="B711" s="308"/>
      <c r="C711" s="309"/>
      <c r="D711" s="310"/>
      <c r="E711" s="308"/>
      <c r="F711" s="308"/>
      <c r="G711" s="311">
        <f>H709</f>
        <v>91800</v>
      </c>
      <c r="H711" s="311" t="s">
        <v>558</v>
      </c>
      <c r="I711" s="408"/>
      <c r="J711" s="311"/>
      <c r="K711" s="1"/>
      <c r="L711" s="1"/>
      <c r="M711" s="1"/>
      <c r="N711" s="543"/>
    </row>
    <row r="712" spans="1:14" x14ac:dyDescent="0.7">
      <c r="A712" s="308"/>
      <c r="B712" s="308"/>
      <c r="C712" s="309"/>
      <c r="D712" s="310"/>
      <c r="E712" s="308"/>
      <c r="F712" s="308"/>
      <c r="G712" s="311"/>
      <c r="H712" s="311"/>
      <c r="I712" s="408"/>
      <c r="J712" s="311"/>
      <c r="K712" s="608" t="s">
        <v>554</v>
      </c>
      <c r="L712" s="608"/>
      <c r="M712" s="1"/>
      <c r="N712" s="543"/>
    </row>
    <row r="713" spans="1:14" x14ac:dyDescent="0.7">
      <c r="A713" s="308"/>
      <c r="B713" s="308"/>
      <c r="C713" s="309"/>
      <c r="D713" s="310"/>
      <c r="E713" s="308"/>
      <c r="F713" s="308"/>
      <c r="G713" s="311"/>
      <c r="H713" s="311"/>
      <c r="I713" s="408"/>
      <c r="J713" s="311"/>
      <c r="K713" s="1"/>
      <c r="L713" s="1"/>
      <c r="M713" s="1"/>
      <c r="N713" s="543"/>
    </row>
    <row r="714" spans="1:14" x14ac:dyDescent="0.7">
      <c r="A714" s="1"/>
      <c r="B714" s="482"/>
      <c r="C714" s="482"/>
      <c r="D714" s="521"/>
      <c r="E714" s="543"/>
      <c r="F714" s="543"/>
      <c r="G714" s="11"/>
      <c r="H714" s="1"/>
      <c r="I714" s="1"/>
      <c r="J714" s="1"/>
      <c r="K714" s="482"/>
      <c r="L714" s="482"/>
      <c r="M714" s="1"/>
      <c r="N714" s="543"/>
    </row>
    <row r="715" spans="1:14" x14ac:dyDescent="0.7">
      <c r="B715" s="522"/>
      <c r="C715" s="609" t="s">
        <v>537</v>
      </c>
      <c r="D715" s="609"/>
      <c r="E715" s="543"/>
      <c r="F715" s="543"/>
      <c r="G715" s="11"/>
      <c r="H715" s="1"/>
      <c r="I715" s="408"/>
      <c r="K715" s="610" t="s">
        <v>538</v>
      </c>
      <c r="L715" s="610"/>
      <c r="M715" s="522"/>
      <c r="N715" s="544"/>
    </row>
    <row r="716" spans="1:14" x14ac:dyDescent="0.7">
      <c r="A716" s="408"/>
      <c r="B716" s="607" t="s">
        <v>30</v>
      </c>
      <c r="C716" s="607"/>
      <c r="D716" s="607"/>
      <c r="E716" s="543"/>
      <c r="F716" s="543"/>
      <c r="G716" s="11"/>
      <c r="H716" s="1"/>
      <c r="I716" s="408"/>
      <c r="J716" s="408"/>
      <c r="K716" s="607" t="s">
        <v>553</v>
      </c>
      <c r="L716" s="607"/>
      <c r="M716" s="322"/>
      <c r="N716" s="544"/>
    </row>
    <row r="726" spans="1:14" x14ac:dyDescent="0.7">
      <c r="A726" s="611" t="s">
        <v>393</v>
      </c>
      <c r="B726" s="611"/>
      <c r="C726" s="611"/>
      <c r="D726" s="611"/>
      <c r="E726" s="611"/>
      <c r="F726" s="611"/>
      <c r="G726" s="611"/>
      <c r="H726" s="611"/>
      <c r="I726" s="611"/>
      <c r="J726" s="611"/>
      <c r="K726" s="611"/>
      <c r="L726" s="611"/>
      <c r="M726" s="611"/>
      <c r="N726" s="455"/>
    </row>
    <row r="727" spans="1:14" x14ac:dyDescent="0.7">
      <c r="A727" s="612" t="s">
        <v>207</v>
      </c>
      <c r="B727" s="612"/>
      <c r="C727" s="612"/>
      <c r="D727" s="612"/>
      <c r="E727" s="612"/>
      <c r="F727" s="612"/>
      <c r="G727" s="612"/>
      <c r="H727" s="612"/>
      <c r="I727" s="612"/>
      <c r="J727" s="612"/>
      <c r="K727" s="612"/>
      <c r="L727" s="612"/>
      <c r="M727" s="612"/>
      <c r="N727" s="445"/>
    </row>
    <row r="728" spans="1:14" ht="19.2" customHeight="1" x14ac:dyDescent="0.7">
      <c r="A728" s="542"/>
      <c r="B728" s="542"/>
      <c r="C728" s="542"/>
      <c r="D728" s="542"/>
      <c r="E728" s="542"/>
      <c r="F728" s="542"/>
      <c r="G728" s="542"/>
      <c r="H728" s="542"/>
      <c r="I728" s="542"/>
      <c r="J728" s="542"/>
      <c r="K728" s="542"/>
      <c r="L728" s="542"/>
      <c r="M728" s="542"/>
      <c r="N728" s="542"/>
    </row>
    <row r="729" spans="1:14" x14ac:dyDescent="0.7">
      <c r="A729" s="3" t="s">
        <v>17</v>
      </c>
      <c r="B729" s="4" t="s">
        <v>19</v>
      </c>
      <c r="C729" s="5" t="s">
        <v>18</v>
      </c>
      <c r="D729" s="14" t="s">
        <v>29</v>
      </c>
      <c r="E729" s="6" t="s">
        <v>16</v>
      </c>
      <c r="F729" s="6" t="s">
        <v>23</v>
      </c>
      <c r="G729" s="323" t="s">
        <v>39</v>
      </c>
      <c r="H729" s="312" t="s">
        <v>15</v>
      </c>
      <c r="I729" s="3" t="s">
        <v>9</v>
      </c>
      <c r="J729" s="2" t="s">
        <v>10</v>
      </c>
      <c r="K729" s="3" t="s">
        <v>6</v>
      </c>
      <c r="L729" s="3" t="s">
        <v>499</v>
      </c>
      <c r="M729" s="3" t="s">
        <v>4</v>
      </c>
      <c r="N729" s="8" t="s">
        <v>3</v>
      </c>
    </row>
    <row r="730" spans="1:14" ht="42" x14ac:dyDescent="0.7">
      <c r="A730" s="266" t="s">
        <v>87</v>
      </c>
      <c r="B730" s="175" t="s">
        <v>134</v>
      </c>
      <c r="C730" s="443" t="s">
        <v>65</v>
      </c>
      <c r="D730" s="177" t="s">
        <v>86</v>
      </c>
      <c r="E730" s="545" t="s">
        <v>304</v>
      </c>
      <c r="F730" s="487" t="s">
        <v>206</v>
      </c>
      <c r="G730" s="223">
        <v>298800</v>
      </c>
      <c r="H730" s="524">
        <f>+G730*30%</f>
        <v>89640</v>
      </c>
      <c r="I730" s="525">
        <f>+H730*0.01</f>
        <v>896.4</v>
      </c>
      <c r="J730" s="496">
        <f>+H730-I730</f>
        <v>88743.6</v>
      </c>
      <c r="K730" s="174" t="s">
        <v>87</v>
      </c>
      <c r="L730" s="491" t="s">
        <v>556</v>
      </c>
      <c r="M730" s="261" t="s">
        <v>24</v>
      </c>
      <c r="N730" s="180">
        <v>3152738112</v>
      </c>
    </row>
    <row r="731" spans="1:14" x14ac:dyDescent="0.7">
      <c r="A731" s="211"/>
      <c r="B731" s="221"/>
      <c r="C731" s="294"/>
      <c r="D731" s="254"/>
      <c r="E731" s="221"/>
      <c r="F731" s="255"/>
      <c r="G731" s="256"/>
      <c r="H731" s="316"/>
      <c r="I731" s="317"/>
      <c r="J731" s="318"/>
      <c r="K731" s="211"/>
      <c r="L731" s="257"/>
      <c r="M731" s="257"/>
      <c r="N731" s="258"/>
    </row>
    <row r="732" spans="1:14" x14ac:dyDescent="0.7">
      <c r="A732" s="181"/>
      <c r="B732" s="182"/>
      <c r="C732" s="183"/>
      <c r="D732" s="184"/>
      <c r="E732" s="182"/>
      <c r="F732" s="185"/>
      <c r="G732" s="186"/>
      <c r="H732" s="316"/>
      <c r="I732" s="317"/>
      <c r="J732" s="318"/>
      <c r="K732" s="181"/>
      <c r="L732" s="188"/>
      <c r="M732" s="188"/>
      <c r="N732" s="189"/>
    </row>
    <row r="733" spans="1:14" x14ac:dyDescent="0.7">
      <c r="A733" s="446"/>
      <c r="B733" s="447"/>
      <c r="C733" s="448"/>
      <c r="D733" s="449"/>
      <c r="E733" s="449"/>
      <c r="F733" s="449"/>
      <c r="G733" s="448"/>
      <c r="H733" s="450"/>
      <c r="I733" s="319"/>
      <c r="J733" s="320"/>
      <c r="K733" s="451"/>
      <c r="L733" s="452"/>
      <c r="M733" s="453"/>
      <c r="N733" s="454"/>
    </row>
    <row r="734" spans="1:14" x14ac:dyDescent="0.7">
      <c r="A734" s="431"/>
      <c r="B734" s="432"/>
      <c r="C734" s="433"/>
      <c r="D734" s="434"/>
      <c r="E734" s="435"/>
      <c r="F734" s="435"/>
      <c r="G734" s="436">
        <f>SUM(G730:G733)</f>
        <v>298800</v>
      </c>
      <c r="H734" s="437">
        <f>SUM(H730:H733)</f>
        <v>89640</v>
      </c>
      <c r="I734" s="438">
        <f>+H734*0.01</f>
        <v>896.4</v>
      </c>
      <c r="J734" s="439">
        <f>+H734-I734</f>
        <v>88743.6</v>
      </c>
      <c r="K734" s="431"/>
      <c r="L734" s="440"/>
      <c r="M734" s="441"/>
      <c r="N734" s="442"/>
    </row>
    <row r="735" spans="1:14" x14ac:dyDescent="0.7">
      <c r="A735" s="543"/>
      <c r="B735" s="1"/>
      <c r="C735" s="10"/>
      <c r="D735" s="15"/>
      <c r="E735" s="543"/>
      <c r="F735" s="543"/>
      <c r="G735" s="11"/>
      <c r="H735" s="1"/>
      <c r="I735" s="12"/>
      <c r="J735" s="12"/>
      <c r="K735" s="12"/>
      <c r="L735" s="1"/>
      <c r="M735" s="1"/>
      <c r="N735" s="543"/>
    </row>
    <row r="736" spans="1:14" x14ac:dyDescent="0.7">
      <c r="A736" s="308" t="s">
        <v>478</v>
      </c>
      <c r="B736" s="308"/>
      <c r="C736" s="309"/>
      <c r="D736" s="310"/>
      <c r="E736" s="308"/>
      <c r="F736" s="308"/>
      <c r="G736" s="311">
        <f>H734</f>
        <v>89640</v>
      </c>
      <c r="H736" s="311" t="s">
        <v>557</v>
      </c>
      <c r="I736" s="408"/>
      <c r="J736" s="311"/>
      <c r="K736" s="1"/>
      <c r="L736" s="1"/>
      <c r="M736" s="1"/>
      <c r="N736" s="543"/>
    </row>
    <row r="737" spans="1:14" x14ac:dyDescent="0.7">
      <c r="A737" s="308"/>
      <c r="B737" s="308"/>
      <c r="C737" s="309"/>
      <c r="D737" s="310"/>
      <c r="E737" s="308"/>
      <c r="F737" s="308"/>
      <c r="G737" s="311"/>
      <c r="H737" s="311"/>
      <c r="I737" s="408"/>
      <c r="J737" s="311"/>
      <c r="K737" s="608" t="s">
        <v>554</v>
      </c>
      <c r="L737" s="608"/>
      <c r="M737" s="1"/>
      <c r="N737" s="543"/>
    </row>
    <row r="738" spans="1:14" x14ac:dyDescent="0.7">
      <c r="A738" s="308"/>
      <c r="B738" s="308"/>
      <c r="C738" s="309"/>
      <c r="D738" s="310"/>
      <c r="E738" s="308"/>
      <c r="F738" s="308"/>
      <c r="G738" s="311"/>
      <c r="H738" s="311"/>
      <c r="I738" s="408"/>
      <c r="J738" s="311"/>
      <c r="K738" s="1"/>
      <c r="L738" s="1"/>
      <c r="M738" s="1"/>
      <c r="N738" s="543"/>
    </row>
    <row r="739" spans="1:14" x14ac:dyDescent="0.7">
      <c r="A739" s="1"/>
      <c r="B739" s="482"/>
      <c r="C739" s="482"/>
      <c r="D739" s="521"/>
      <c r="E739" s="543"/>
      <c r="F739" s="543"/>
      <c r="G739" s="11"/>
      <c r="H739" s="1"/>
      <c r="I739" s="1"/>
      <c r="J739" s="1"/>
      <c r="K739" s="482"/>
      <c r="L739" s="482"/>
      <c r="M739" s="1"/>
      <c r="N739" s="543"/>
    </row>
    <row r="740" spans="1:14" x14ac:dyDescent="0.7">
      <c r="B740" s="522"/>
      <c r="C740" s="609" t="s">
        <v>537</v>
      </c>
      <c r="D740" s="609"/>
      <c r="E740" s="543"/>
      <c r="F740" s="543"/>
      <c r="G740" s="11"/>
      <c r="H740" s="1"/>
      <c r="I740" s="408"/>
      <c r="K740" s="610" t="s">
        <v>538</v>
      </c>
      <c r="L740" s="610"/>
      <c r="M740" s="522"/>
      <c r="N740" s="544"/>
    </row>
    <row r="741" spans="1:14" x14ac:dyDescent="0.7">
      <c r="A741" s="408"/>
      <c r="B741" s="607" t="s">
        <v>30</v>
      </c>
      <c r="C741" s="607"/>
      <c r="D741" s="607"/>
      <c r="E741" s="543"/>
      <c r="F741" s="543"/>
      <c r="G741" s="11"/>
      <c r="H741" s="1"/>
      <c r="I741" s="408"/>
      <c r="J741" s="408"/>
      <c r="K741" s="607" t="s">
        <v>553</v>
      </c>
      <c r="L741" s="607"/>
      <c r="M741" s="322"/>
      <c r="N741" s="544"/>
    </row>
    <row r="753" spans="1:14" x14ac:dyDescent="0.7">
      <c r="A753" s="611" t="s">
        <v>393</v>
      </c>
      <c r="B753" s="611"/>
      <c r="C753" s="611"/>
      <c r="D753" s="611"/>
      <c r="E753" s="611"/>
      <c r="F753" s="611"/>
      <c r="G753" s="611"/>
      <c r="H753" s="611"/>
      <c r="I753" s="611"/>
      <c r="J753" s="611"/>
      <c r="K753" s="611"/>
      <c r="L753" s="611"/>
      <c r="M753" s="611"/>
      <c r="N753" s="455"/>
    </row>
    <row r="754" spans="1:14" x14ac:dyDescent="0.7">
      <c r="A754" s="612" t="s">
        <v>207</v>
      </c>
      <c r="B754" s="612"/>
      <c r="C754" s="612"/>
      <c r="D754" s="612"/>
      <c r="E754" s="612"/>
      <c r="F754" s="612"/>
      <c r="G754" s="612"/>
      <c r="H754" s="612"/>
      <c r="I754" s="612"/>
      <c r="J754" s="612"/>
      <c r="K754" s="612"/>
      <c r="L754" s="612"/>
      <c r="M754" s="612"/>
      <c r="N754" s="445"/>
    </row>
    <row r="755" spans="1:14" ht="18" customHeight="1" x14ac:dyDescent="0.7">
      <c r="A755" s="542"/>
      <c r="B755" s="542"/>
      <c r="C755" s="542"/>
      <c r="D755" s="542"/>
      <c r="E755" s="542"/>
      <c r="F755" s="542"/>
      <c r="G755" s="542"/>
      <c r="H755" s="542"/>
      <c r="I755" s="542"/>
      <c r="J755" s="542"/>
      <c r="K755" s="542"/>
      <c r="L755" s="542"/>
      <c r="M755" s="542"/>
      <c r="N755" s="542"/>
    </row>
    <row r="756" spans="1:14" x14ac:dyDescent="0.7">
      <c r="A756" s="3" t="s">
        <v>17</v>
      </c>
      <c r="B756" s="4" t="s">
        <v>19</v>
      </c>
      <c r="C756" s="5" t="s">
        <v>18</v>
      </c>
      <c r="D756" s="14" t="s">
        <v>29</v>
      </c>
      <c r="E756" s="6" t="s">
        <v>16</v>
      </c>
      <c r="F756" s="6" t="s">
        <v>23</v>
      </c>
      <c r="G756" s="323" t="s">
        <v>39</v>
      </c>
      <c r="H756" s="312" t="s">
        <v>15</v>
      </c>
      <c r="I756" s="3" t="s">
        <v>9</v>
      </c>
      <c r="J756" s="2" t="s">
        <v>10</v>
      </c>
      <c r="K756" s="3" t="s">
        <v>6</v>
      </c>
      <c r="L756" s="3" t="s">
        <v>499</v>
      </c>
      <c r="M756" s="3" t="s">
        <v>4</v>
      </c>
      <c r="N756" s="8" t="s">
        <v>3</v>
      </c>
    </row>
    <row r="757" spans="1:14" ht="42" x14ac:dyDescent="0.7">
      <c r="A757" s="174" t="s">
        <v>121</v>
      </c>
      <c r="B757" s="175" t="s">
        <v>172</v>
      </c>
      <c r="C757" s="463" t="s">
        <v>75</v>
      </c>
      <c r="D757" s="177">
        <v>3301401193015</v>
      </c>
      <c r="E757" s="545" t="s">
        <v>358</v>
      </c>
      <c r="F757" s="487" t="s">
        <v>206</v>
      </c>
      <c r="G757" s="223">
        <v>303660</v>
      </c>
      <c r="H757" s="524">
        <f>+G757*30%</f>
        <v>91098</v>
      </c>
      <c r="I757" s="525">
        <f>+H757*0.01</f>
        <v>910.98</v>
      </c>
      <c r="J757" s="496">
        <f>+H757-I757</f>
        <v>90187.02</v>
      </c>
      <c r="K757" s="174" t="s">
        <v>224</v>
      </c>
      <c r="L757" s="491" t="s">
        <v>555</v>
      </c>
      <c r="M757" s="261" t="s">
        <v>24</v>
      </c>
      <c r="N757" s="180">
        <v>3342432717</v>
      </c>
    </row>
    <row r="758" spans="1:14" x14ac:dyDescent="0.7">
      <c r="A758" s="532"/>
      <c r="B758" s="533"/>
      <c r="C758" s="534"/>
      <c r="D758" s="535"/>
      <c r="E758" s="533"/>
      <c r="F758" s="536"/>
      <c r="G758" s="537"/>
      <c r="H758" s="415"/>
      <c r="I758" s="416"/>
      <c r="J758" s="417"/>
      <c r="K758" s="532"/>
      <c r="L758" s="538"/>
      <c r="M758" s="538"/>
      <c r="N758" s="539"/>
    </row>
    <row r="759" spans="1:14" x14ac:dyDescent="0.7">
      <c r="A759" s="181"/>
      <c r="B759" s="182"/>
      <c r="C759" s="183"/>
      <c r="D759" s="184"/>
      <c r="E759" s="182"/>
      <c r="F759" s="185"/>
      <c r="G759" s="186"/>
      <c r="H759" s="316"/>
      <c r="I759" s="317"/>
      <c r="J759" s="318"/>
      <c r="K759" s="181"/>
      <c r="L759" s="188"/>
      <c r="M759" s="188"/>
      <c r="N759" s="189"/>
    </row>
    <row r="760" spans="1:14" x14ac:dyDescent="0.7">
      <c r="A760" s="446"/>
      <c r="B760" s="447"/>
      <c r="C760" s="448"/>
      <c r="D760" s="449"/>
      <c r="E760" s="449"/>
      <c r="F760" s="449"/>
      <c r="G760" s="448"/>
      <c r="H760" s="450"/>
      <c r="I760" s="319"/>
      <c r="J760" s="320"/>
      <c r="K760" s="451"/>
      <c r="L760" s="452"/>
      <c r="M760" s="453"/>
      <c r="N760" s="454"/>
    </row>
    <row r="761" spans="1:14" x14ac:dyDescent="0.7">
      <c r="A761" s="431"/>
      <c r="B761" s="432"/>
      <c r="C761" s="433"/>
      <c r="D761" s="434"/>
      <c r="E761" s="435"/>
      <c r="F761" s="435"/>
      <c r="G761" s="436">
        <f>SUM(G757:G760)</f>
        <v>303660</v>
      </c>
      <c r="H761" s="437">
        <f>SUM(H757:H760)</f>
        <v>91098</v>
      </c>
      <c r="I761" s="438">
        <f>+H761*0.01</f>
        <v>910.98</v>
      </c>
      <c r="J761" s="439">
        <f>+H761-I761</f>
        <v>90187.02</v>
      </c>
      <c r="K761" s="431"/>
      <c r="L761" s="440"/>
      <c r="M761" s="441"/>
      <c r="N761" s="442"/>
    </row>
    <row r="762" spans="1:14" x14ac:dyDescent="0.7">
      <c r="A762" s="543"/>
      <c r="B762" s="1"/>
      <c r="C762" s="10"/>
      <c r="D762" s="15"/>
      <c r="E762" s="543"/>
      <c r="F762" s="543"/>
      <c r="G762" s="11"/>
      <c r="H762" s="1"/>
      <c r="I762" s="12"/>
      <c r="J762" s="12"/>
      <c r="K762" s="12"/>
      <c r="L762" s="1"/>
      <c r="M762" s="1"/>
      <c r="N762" s="543"/>
    </row>
    <row r="763" spans="1:14" x14ac:dyDescent="0.7">
      <c r="A763" s="308" t="s">
        <v>478</v>
      </c>
      <c r="B763" s="308"/>
      <c r="C763" s="309"/>
      <c r="D763" s="310"/>
      <c r="E763" s="308"/>
      <c r="F763" s="308"/>
      <c r="G763" s="311">
        <f>H761</f>
        <v>91098</v>
      </c>
      <c r="H763" s="311" t="s">
        <v>547</v>
      </c>
      <c r="I763" s="408"/>
      <c r="J763" s="311"/>
      <c r="K763" s="1"/>
      <c r="L763" s="1"/>
      <c r="M763" s="1"/>
      <c r="N763" s="543"/>
    </row>
    <row r="764" spans="1:14" x14ac:dyDescent="0.7">
      <c r="A764" s="308"/>
      <c r="B764" s="308"/>
      <c r="C764" s="309"/>
      <c r="D764" s="310"/>
      <c r="E764" s="308"/>
      <c r="F764" s="308"/>
      <c r="G764" s="311"/>
      <c r="H764" s="311"/>
      <c r="I764" s="408"/>
      <c r="J764" s="311"/>
      <c r="K764" s="608" t="s">
        <v>554</v>
      </c>
      <c r="L764" s="608"/>
      <c r="M764" s="1"/>
      <c r="N764" s="543"/>
    </row>
    <row r="765" spans="1:14" x14ac:dyDescent="0.7">
      <c r="A765" s="308"/>
      <c r="B765" s="308"/>
      <c r="C765" s="309"/>
      <c r="D765" s="310"/>
      <c r="E765" s="308"/>
      <c r="F765" s="308"/>
      <c r="G765" s="311"/>
      <c r="H765" s="311"/>
      <c r="I765" s="408"/>
      <c r="J765" s="311"/>
      <c r="K765" s="1"/>
      <c r="L765" s="1"/>
      <c r="M765" s="1"/>
      <c r="N765" s="543"/>
    </row>
    <row r="766" spans="1:14" x14ac:dyDescent="0.7">
      <c r="A766" s="1"/>
      <c r="B766" s="482"/>
      <c r="C766" s="482"/>
      <c r="D766" s="521"/>
      <c r="E766" s="543"/>
      <c r="F766" s="543"/>
      <c r="G766" s="11"/>
      <c r="H766" s="1"/>
      <c r="I766" s="1"/>
      <c r="J766" s="1"/>
      <c r="K766" s="482"/>
      <c r="L766" s="482"/>
      <c r="M766" s="1"/>
      <c r="N766" s="543"/>
    </row>
    <row r="767" spans="1:14" x14ac:dyDescent="0.7">
      <c r="B767" s="522"/>
      <c r="C767" s="609" t="s">
        <v>537</v>
      </c>
      <c r="D767" s="609"/>
      <c r="E767" s="543"/>
      <c r="F767" s="543"/>
      <c r="G767" s="11"/>
      <c r="H767" s="1"/>
      <c r="I767" s="408"/>
      <c r="K767" s="610" t="s">
        <v>538</v>
      </c>
      <c r="L767" s="610"/>
      <c r="M767" s="522"/>
      <c r="N767" s="544"/>
    </row>
    <row r="768" spans="1:14" x14ac:dyDescent="0.7">
      <c r="A768" s="408"/>
      <c r="B768" s="607" t="s">
        <v>30</v>
      </c>
      <c r="C768" s="607"/>
      <c r="D768" s="607"/>
      <c r="E768" s="543"/>
      <c r="F768" s="543"/>
      <c r="G768" s="11"/>
      <c r="H768" s="1"/>
      <c r="I768" s="408"/>
      <c r="J768" s="408"/>
      <c r="K768" s="607" t="s">
        <v>553</v>
      </c>
      <c r="L768" s="607"/>
      <c r="M768" s="322"/>
      <c r="N768" s="544"/>
    </row>
    <row r="779" spans="1:14" x14ac:dyDescent="0.7">
      <c r="A779" s="611" t="s">
        <v>393</v>
      </c>
      <c r="B779" s="611"/>
      <c r="C779" s="611"/>
      <c r="D779" s="611"/>
      <c r="E779" s="611"/>
      <c r="F779" s="611"/>
      <c r="G779" s="611"/>
      <c r="H779" s="611"/>
      <c r="I779" s="611"/>
      <c r="J779" s="611"/>
      <c r="K779" s="611"/>
      <c r="L779" s="611"/>
      <c r="M779" s="611"/>
      <c r="N779" s="455"/>
    </row>
    <row r="780" spans="1:14" x14ac:dyDescent="0.7">
      <c r="A780" s="612" t="s">
        <v>207</v>
      </c>
      <c r="B780" s="612"/>
      <c r="C780" s="612"/>
      <c r="D780" s="612"/>
      <c r="E780" s="612"/>
      <c r="F780" s="612"/>
      <c r="G780" s="612"/>
      <c r="H780" s="612"/>
      <c r="I780" s="612"/>
      <c r="J780" s="612"/>
      <c r="K780" s="612"/>
      <c r="L780" s="612"/>
      <c r="M780" s="612"/>
      <c r="N780" s="445"/>
    </row>
    <row r="781" spans="1:14" ht="17.399999999999999" customHeight="1" x14ac:dyDescent="0.7">
      <c r="A781" s="542"/>
      <c r="B781" s="542"/>
      <c r="C781" s="542"/>
      <c r="D781" s="542"/>
      <c r="E781" s="542"/>
      <c r="F781" s="542"/>
      <c r="G781" s="542"/>
      <c r="H781" s="542"/>
      <c r="I781" s="542"/>
      <c r="J781" s="542"/>
      <c r="K781" s="542"/>
      <c r="L781" s="542"/>
      <c r="M781" s="542"/>
      <c r="N781" s="542"/>
    </row>
    <row r="782" spans="1:14" x14ac:dyDescent="0.7">
      <c r="A782" s="3" t="s">
        <v>17</v>
      </c>
      <c r="B782" s="4" t="s">
        <v>19</v>
      </c>
      <c r="C782" s="5" t="s">
        <v>18</v>
      </c>
      <c r="D782" s="14" t="s">
        <v>29</v>
      </c>
      <c r="E782" s="6" t="s">
        <v>16</v>
      </c>
      <c r="F782" s="6" t="s">
        <v>23</v>
      </c>
      <c r="G782" s="323" t="s">
        <v>39</v>
      </c>
      <c r="H782" s="312" t="s">
        <v>15</v>
      </c>
      <c r="I782" s="3" t="s">
        <v>9</v>
      </c>
      <c r="J782" s="2" t="s">
        <v>10</v>
      </c>
      <c r="K782" s="3" t="s">
        <v>6</v>
      </c>
      <c r="L782" s="3" t="s">
        <v>499</v>
      </c>
      <c r="M782" s="3" t="s">
        <v>4</v>
      </c>
      <c r="N782" s="8" t="s">
        <v>3</v>
      </c>
    </row>
    <row r="783" spans="1:14" ht="42" x14ac:dyDescent="0.7">
      <c r="A783" s="174" t="s">
        <v>117</v>
      </c>
      <c r="B783" s="175" t="s">
        <v>166</v>
      </c>
      <c r="C783" s="463" t="s">
        <v>26</v>
      </c>
      <c r="D783" s="177">
        <v>3310500366383</v>
      </c>
      <c r="E783" s="545" t="s">
        <v>359</v>
      </c>
      <c r="F783" s="487" t="s">
        <v>206</v>
      </c>
      <c r="G783" s="223">
        <v>405000</v>
      </c>
      <c r="H783" s="524">
        <f>+G783*30%</f>
        <v>121500</v>
      </c>
      <c r="I783" s="525">
        <f>+H783*0.01</f>
        <v>1215</v>
      </c>
      <c r="J783" s="315">
        <f>+H783-I783</f>
        <v>120285</v>
      </c>
      <c r="K783" s="174" t="s">
        <v>117</v>
      </c>
      <c r="L783" s="251" t="s">
        <v>543</v>
      </c>
      <c r="M783" s="250" t="s">
        <v>24</v>
      </c>
      <c r="N783" s="180">
        <v>4262230347</v>
      </c>
    </row>
    <row r="784" spans="1:14" x14ac:dyDescent="0.7">
      <c r="A784" s="211"/>
      <c r="B784" s="221"/>
      <c r="C784" s="294"/>
      <c r="D784" s="254"/>
      <c r="E784" s="221"/>
      <c r="F784" s="255"/>
      <c r="G784" s="256"/>
      <c r="H784" s="316"/>
      <c r="I784" s="317"/>
      <c r="J784" s="318"/>
      <c r="K784" s="211"/>
      <c r="L784" s="257"/>
      <c r="M784" s="257"/>
      <c r="N784" s="258"/>
    </row>
    <row r="785" spans="1:14" x14ac:dyDescent="0.7">
      <c r="A785" s="181"/>
      <c r="B785" s="182"/>
      <c r="C785" s="183"/>
      <c r="D785" s="184"/>
      <c r="E785" s="182"/>
      <c r="F785" s="185"/>
      <c r="G785" s="186"/>
      <c r="H785" s="316"/>
      <c r="I785" s="317"/>
      <c r="J785" s="318"/>
      <c r="K785" s="181"/>
      <c r="L785" s="188"/>
      <c r="M785" s="188"/>
      <c r="N785" s="189"/>
    </row>
    <row r="786" spans="1:14" x14ac:dyDescent="0.7">
      <c r="A786" s="446"/>
      <c r="B786" s="447"/>
      <c r="C786" s="448"/>
      <c r="D786" s="449"/>
      <c r="E786" s="449"/>
      <c r="F786" s="449"/>
      <c r="G786" s="448"/>
      <c r="H786" s="450"/>
      <c r="I786" s="319"/>
      <c r="J786" s="320"/>
      <c r="K786" s="451"/>
      <c r="L786" s="452"/>
      <c r="M786" s="453"/>
      <c r="N786" s="454"/>
    </row>
    <row r="787" spans="1:14" x14ac:dyDescent="0.7">
      <c r="A787" s="431"/>
      <c r="B787" s="432"/>
      <c r="C787" s="433"/>
      <c r="D787" s="434"/>
      <c r="E787" s="435"/>
      <c r="F787" s="435"/>
      <c r="G787" s="436">
        <f>SUM(G783:G786)</f>
        <v>405000</v>
      </c>
      <c r="H787" s="437">
        <f>SUM(H783:H786)</f>
        <v>121500</v>
      </c>
      <c r="I787" s="438">
        <f>+H787*0.01</f>
        <v>1215</v>
      </c>
      <c r="J787" s="439">
        <f>+H787-I787</f>
        <v>120285</v>
      </c>
      <c r="K787" s="431"/>
      <c r="L787" s="440"/>
      <c r="M787" s="441"/>
      <c r="N787" s="442"/>
    </row>
    <row r="788" spans="1:14" x14ac:dyDescent="0.7">
      <c r="A788" s="543"/>
      <c r="B788" s="1"/>
      <c r="C788" s="10"/>
      <c r="D788" s="15"/>
      <c r="E788" s="543"/>
      <c r="F788" s="543"/>
      <c r="G788" s="11"/>
      <c r="H788" s="1"/>
      <c r="I788" s="12"/>
      <c r="J788" s="12"/>
      <c r="K788" s="12"/>
      <c r="L788" s="1"/>
      <c r="M788" s="1"/>
      <c r="N788" s="543"/>
    </row>
    <row r="789" spans="1:14" x14ac:dyDescent="0.7">
      <c r="A789" s="308" t="s">
        <v>478</v>
      </c>
      <c r="B789" s="308"/>
      <c r="C789" s="309"/>
      <c r="D789" s="310"/>
      <c r="E789" s="308"/>
      <c r="F789" s="308"/>
      <c r="G789" s="311">
        <f>H787</f>
        <v>121500</v>
      </c>
      <c r="H789" s="311" t="s">
        <v>518</v>
      </c>
      <c r="I789" s="408"/>
      <c r="J789" s="311"/>
      <c r="K789" s="1"/>
      <c r="L789" s="1"/>
      <c r="M789" s="1"/>
      <c r="N789" s="543"/>
    </row>
    <row r="790" spans="1:14" x14ac:dyDescent="0.7">
      <c r="A790" s="308"/>
      <c r="B790" s="308"/>
      <c r="C790" s="309"/>
      <c r="D790" s="310"/>
      <c r="E790" s="308"/>
      <c r="F790" s="308"/>
      <c r="G790" s="311"/>
      <c r="H790" s="311"/>
      <c r="I790" s="408"/>
      <c r="J790" s="311"/>
      <c r="K790" s="608" t="s">
        <v>554</v>
      </c>
      <c r="L790" s="608"/>
      <c r="M790" s="1"/>
      <c r="N790" s="543"/>
    </row>
    <row r="791" spans="1:14" x14ac:dyDescent="0.7">
      <c r="A791" s="308"/>
      <c r="B791" s="308"/>
      <c r="C791" s="309"/>
      <c r="D791" s="310"/>
      <c r="E791" s="308"/>
      <c r="F791" s="308"/>
      <c r="G791" s="311"/>
      <c r="H791" s="311"/>
      <c r="I791" s="408"/>
      <c r="J791" s="311"/>
      <c r="K791" s="1"/>
      <c r="L791" s="1"/>
      <c r="M791" s="1"/>
      <c r="N791" s="543"/>
    </row>
    <row r="792" spans="1:14" x14ac:dyDescent="0.7">
      <c r="A792" s="1"/>
      <c r="B792" s="482"/>
      <c r="C792" s="482"/>
      <c r="D792" s="521"/>
      <c r="E792" s="543"/>
      <c r="F792" s="543"/>
      <c r="G792" s="11"/>
      <c r="H792" s="1"/>
      <c r="I792" s="1"/>
      <c r="J792" s="1"/>
      <c r="K792" s="482"/>
      <c r="L792" s="482"/>
      <c r="M792" s="1"/>
      <c r="N792" s="543"/>
    </row>
    <row r="793" spans="1:14" x14ac:dyDescent="0.7">
      <c r="B793" s="522"/>
      <c r="C793" s="609" t="s">
        <v>537</v>
      </c>
      <c r="D793" s="609"/>
      <c r="E793" s="543"/>
      <c r="F793" s="543"/>
      <c r="G793" s="11"/>
      <c r="H793" s="1"/>
      <c r="I793" s="408"/>
      <c r="K793" s="610" t="s">
        <v>538</v>
      </c>
      <c r="L793" s="610"/>
      <c r="M793" s="522"/>
      <c r="N793" s="544"/>
    </row>
    <row r="794" spans="1:14" x14ac:dyDescent="0.7">
      <c r="A794" s="408"/>
      <c r="B794" s="607" t="s">
        <v>30</v>
      </c>
      <c r="C794" s="607"/>
      <c r="D794" s="607"/>
      <c r="E794" s="543"/>
      <c r="F794" s="543"/>
      <c r="G794" s="11"/>
      <c r="H794" s="1"/>
      <c r="I794" s="408"/>
      <c r="J794" s="408"/>
      <c r="K794" s="607" t="s">
        <v>553</v>
      </c>
      <c r="L794" s="607"/>
      <c r="M794" s="322"/>
      <c r="N794" s="544"/>
    </row>
    <row r="805" spans="1:14" x14ac:dyDescent="0.7">
      <c r="A805" s="611" t="s">
        <v>393</v>
      </c>
      <c r="B805" s="611"/>
      <c r="C805" s="611"/>
      <c r="D805" s="611"/>
      <c r="E805" s="611"/>
      <c r="F805" s="611"/>
      <c r="G805" s="611"/>
      <c r="H805" s="611"/>
      <c r="I805" s="611"/>
      <c r="J805" s="611"/>
      <c r="K805" s="611"/>
      <c r="L805" s="611"/>
      <c r="M805" s="611"/>
      <c r="N805" s="455"/>
    </row>
    <row r="806" spans="1:14" x14ac:dyDescent="0.7">
      <c r="A806" s="612" t="s">
        <v>207</v>
      </c>
      <c r="B806" s="612"/>
      <c r="C806" s="612"/>
      <c r="D806" s="612"/>
      <c r="E806" s="612"/>
      <c r="F806" s="612"/>
      <c r="G806" s="612"/>
      <c r="H806" s="612"/>
      <c r="I806" s="612"/>
      <c r="J806" s="612"/>
      <c r="K806" s="612"/>
      <c r="L806" s="612"/>
      <c r="M806" s="612"/>
      <c r="N806" s="445"/>
    </row>
    <row r="807" spans="1:14" ht="16.8" customHeight="1" x14ac:dyDescent="0.7">
      <c r="A807" s="546"/>
      <c r="B807" s="546"/>
      <c r="C807" s="546"/>
      <c r="D807" s="546"/>
      <c r="E807" s="546"/>
      <c r="F807" s="546"/>
      <c r="G807" s="546"/>
      <c r="H807" s="546"/>
      <c r="I807" s="546"/>
      <c r="J807" s="546"/>
      <c r="K807" s="546"/>
      <c r="L807" s="546"/>
      <c r="M807" s="546"/>
      <c r="N807" s="546"/>
    </row>
    <row r="808" spans="1:14" x14ac:dyDescent="0.7">
      <c r="A808" s="3" t="s">
        <v>17</v>
      </c>
      <c r="B808" s="4" t="s">
        <v>19</v>
      </c>
      <c r="C808" s="5" t="s">
        <v>18</v>
      </c>
      <c r="D808" s="14" t="s">
        <v>29</v>
      </c>
      <c r="E808" s="6" t="s">
        <v>16</v>
      </c>
      <c r="F808" s="6" t="s">
        <v>23</v>
      </c>
      <c r="G808" s="323" t="s">
        <v>39</v>
      </c>
      <c r="H808" s="312" t="s">
        <v>15</v>
      </c>
      <c r="I808" s="3" t="s">
        <v>9</v>
      </c>
      <c r="J808" s="2" t="s">
        <v>10</v>
      </c>
      <c r="K808" s="3" t="s">
        <v>6</v>
      </c>
      <c r="L808" s="3" t="s">
        <v>499</v>
      </c>
      <c r="M808" s="3" t="s">
        <v>4</v>
      </c>
      <c r="N808" s="8" t="s">
        <v>3</v>
      </c>
    </row>
    <row r="809" spans="1:14" ht="42" x14ac:dyDescent="0.7">
      <c r="A809" s="174" t="s">
        <v>126</v>
      </c>
      <c r="B809" s="175" t="s">
        <v>183</v>
      </c>
      <c r="C809" s="463" t="s">
        <v>211</v>
      </c>
      <c r="D809" s="177">
        <v>3551100021973</v>
      </c>
      <c r="E809" s="523" t="s">
        <v>309</v>
      </c>
      <c r="F809" s="487" t="s">
        <v>206</v>
      </c>
      <c r="G809" s="223">
        <v>135000</v>
      </c>
      <c r="H809" s="524">
        <f>+G809*30%</f>
        <v>40500</v>
      </c>
      <c r="I809" s="525">
        <f>+H809*0.01</f>
        <v>405</v>
      </c>
      <c r="J809" s="315">
        <f>+H809-I809</f>
        <v>40095</v>
      </c>
      <c r="K809" s="174" t="s">
        <v>126</v>
      </c>
      <c r="L809" s="251" t="s">
        <v>500</v>
      </c>
      <c r="M809" s="250" t="s">
        <v>24</v>
      </c>
      <c r="N809" s="180">
        <v>3632938332</v>
      </c>
    </row>
    <row r="810" spans="1:14" x14ac:dyDescent="0.7">
      <c r="A810" s="532"/>
      <c r="B810" s="533"/>
      <c r="C810" s="534"/>
      <c r="D810" s="535"/>
      <c r="E810" s="533"/>
      <c r="F810" s="536"/>
      <c r="G810" s="537"/>
      <c r="H810" s="415"/>
      <c r="I810" s="416"/>
      <c r="J810" s="417"/>
      <c r="K810" s="532"/>
      <c r="L810" s="538"/>
      <c r="M810" s="538"/>
      <c r="N810" s="539"/>
    </row>
    <row r="811" spans="1:14" x14ac:dyDescent="0.7">
      <c r="A811" s="181"/>
      <c r="B811" s="182"/>
      <c r="C811" s="183"/>
      <c r="D811" s="184"/>
      <c r="E811" s="182"/>
      <c r="F811" s="185"/>
      <c r="G811" s="186"/>
      <c r="H811" s="316"/>
      <c r="I811" s="317"/>
      <c r="J811" s="318"/>
      <c r="K811" s="181"/>
      <c r="L811" s="188"/>
      <c r="M811" s="188"/>
      <c r="N811" s="189"/>
    </row>
    <row r="812" spans="1:14" x14ac:dyDescent="0.7">
      <c r="A812" s="446"/>
      <c r="B812" s="447"/>
      <c r="C812" s="448"/>
      <c r="D812" s="449"/>
      <c r="E812" s="449"/>
      <c r="F812" s="449"/>
      <c r="G812" s="448"/>
      <c r="H812" s="450"/>
      <c r="I812" s="319"/>
      <c r="J812" s="320"/>
      <c r="K812" s="451"/>
      <c r="L812" s="452"/>
      <c r="M812" s="453"/>
      <c r="N812" s="454"/>
    </row>
    <row r="813" spans="1:14" x14ac:dyDescent="0.7">
      <c r="A813" s="431"/>
      <c r="B813" s="432"/>
      <c r="C813" s="433"/>
      <c r="D813" s="434"/>
      <c r="E813" s="435"/>
      <c r="F813" s="435"/>
      <c r="G813" s="436">
        <f>SUM(G809:G812)</f>
        <v>135000</v>
      </c>
      <c r="H813" s="437">
        <f>SUM(H809:H812)</f>
        <v>40500</v>
      </c>
      <c r="I813" s="438">
        <f>+H813*0.01</f>
        <v>405</v>
      </c>
      <c r="J813" s="439">
        <f>+H813-I813</f>
        <v>40095</v>
      </c>
      <c r="K813" s="431"/>
      <c r="L813" s="440"/>
      <c r="M813" s="441"/>
      <c r="N813" s="442"/>
    </row>
    <row r="814" spans="1:14" x14ac:dyDescent="0.7">
      <c r="A814" s="547"/>
      <c r="B814" s="1"/>
      <c r="C814" s="10"/>
      <c r="D814" s="15"/>
      <c r="E814" s="547"/>
      <c r="F814" s="547"/>
      <c r="G814" s="11"/>
      <c r="H814" s="1"/>
      <c r="I814" s="12"/>
      <c r="J814" s="12"/>
      <c r="K814" s="12"/>
      <c r="L814" s="1"/>
      <c r="M814" s="1"/>
      <c r="N814" s="547"/>
    </row>
    <row r="815" spans="1:14" x14ac:dyDescent="0.7">
      <c r="A815" s="308" t="s">
        <v>478</v>
      </c>
      <c r="B815" s="308"/>
      <c r="C815" s="309"/>
      <c r="D815" s="310"/>
      <c r="E815" s="308"/>
      <c r="F815" s="308"/>
      <c r="G815" s="311">
        <f>H813</f>
        <v>40500</v>
      </c>
      <c r="H815" s="311" t="s">
        <v>515</v>
      </c>
      <c r="I815" s="408"/>
      <c r="J815" s="311"/>
      <c r="K815" s="1"/>
      <c r="L815" s="1"/>
      <c r="M815" s="1"/>
      <c r="N815" s="547"/>
    </row>
    <row r="816" spans="1:14" x14ac:dyDescent="0.7">
      <c r="A816" s="308"/>
      <c r="B816" s="308"/>
      <c r="C816" s="309"/>
      <c r="D816" s="310"/>
      <c r="E816" s="308"/>
      <c r="F816" s="308"/>
      <c r="G816" s="311"/>
      <c r="H816" s="311"/>
      <c r="I816" s="408"/>
      <c r="J816" s="311"/>
      <c r="K816" s="608" t="s">
        <v>554</v>
      </c>
      <c r="L816" s="608"/>
      <c r="M816" s="1"/>
      <c r="N816" s="547"/>
    </row>
    <row r="817" spans="1:14" x14ac:dyDescent="0.7">
      <c r="A817" s="308"/>
      <c r="B817" s="308"/>
      <c r="C817" s="309"/>
      <c r="D817" s="310"/>
      <c r="E817" s="308"/>
      <c r="F817" s="308"/>
      <c r="G817" s="311"/>
      <c r="H817" s="311"/>
      <c r="I817" s="408"/>
      <c r="J817" s="311"/>
      <c r="K817" s="1"/>
      <c r="L817" s="1"/>
      <c r="M817" s="1"/>
      <c r="N817" s="547"/>
    </row>
    <row r="818" spans="1:14" x14ac:dyDescent="0.7">
      <c r="A818" s="1"/>
      <c r="B818" s="482"/>
      <c r="C818" s="482"/>
      <c r="D818" s="521"/>
      <c r="E818" s="547"/>
      <c r="F818" s="547"/>
      <c r="G818" s="11"/>
      <c r="H818" s="1"/>
      <c r="I818" s="1"/>
      <c r="J818" s="1"/>
      <c r="K818" s="482"/>
      <c r="L818" s="482"/>
      <c r="M818" s="1"/>
      <c r="N818" s="547"/>
    </row>
    <row r="819" spans="1:14" x14ac:dyDescent="0.7">
      <c r="B819" s="522"/>
      <c r="C819" s="609" t="s">
        <v>537</v>
      </c>
      <c r="D819" s="609"/>
      <c r="E819" s="547"/>
      <c r="F819" s="547"/>
      <c r="G819" s="11"/>
      <c r="H819" s="1"/>
      <c r="I819" s="408"/>
      <c r="K819" s="610" t="s">
        <v>538</v>
      </c>
      <c r="L819" s="610"/>
      <c r="M819" s="522"/>
      <c r="N819" s="548"/>
    </row>
    <row r="820" spans="1:14" x14ac:dyDescent="0.7">
      <c r="A820" s="408"/>
      <c r="B820" s="607" t="s">
        <v>30</v>
      </c>
      <c r="C820" s="607"/>
      <c r="D820" s="607"/>
      <c r="E820" s="547"/>
      <c r="F820" s="547"/>
      <c r="G820" s="11"/>
      <c r="H820" s="1"/>
      <c r="I820" s="408"/>
      <c r="J820" s="408"/>
      <c r="K820" s="607" t="s">
        <v>553</v>
      </c>
      <c r="L820" s="607"/>
      <c r="M820" s="322"/>
      <c r="N820" s="548"/>
    </row>
    <row r="831" spans="1:14" x14ac:dyDescent="0.7">
      <c r="A831" s="611" t="s">
        <v>393</v>
      </c>
      <c r="B831" s="611"/>
      <c r="C831" s="611"/>
      <c r="D831" s="611"/>
      <c r="E831" s="611"/>
      <c r="F831" s="611"/>
      <c r="G831" s="611"/>
      <c r="H831" s="611"/>
      <c r="I831" s="611"/>
      <c r="J831" s="611"/>
      <c r="K831" s="611"/>
      <c r="L831" s="611"/>
      <c r="M831" s="611"/>
      <c r="N831" s="455"/>
    </row>
    <row r="832" spans="1:14" x14ac:dyDescent="0.7">
      <c r="A832" s="612" t="s">
        <v>207</v>
      </c>
      <c r="B832" s="612"/>
      <c r="C832" s="612"/>
      <c r="D832" s="612"/>
      <c r="E832" s="612"/>
      <c r="F832" s="612"/>
      <c r="G832" s="612"/>
      <c r="H832" s="612"/>
      <c r="I832" s="612"/>
      <c r="J832" s="612"/>
      <c r="K832" s="612"/>
      <c r="L832" s="612"/>
      <c r="M832" s="612"/>
      <c r="N832" s="445"/>
    </row>
    <row r="833" spans="1:14" ht="18" customHeight="1" x14ac:dyDescent="0.7">
      <c r="A833" s="549"/>
      <c r="B833" s="549"/>
      <c r="C833" s="549"/>
      <c r="D833" s="549"/>
      <c r="E833" s="549"/>
      <c r="F833" s="549"/>
      <c r="G833" s="549"/>
      <c r="H833" s="549"/>
      <c r="I833" s="549"/>
      <c r="J833" s="549"/>
      <c r="K833" s="549"/>
      <c r="L833" s="549"/>
      <c r="M833" s="549"/>
      <c r="N833" s="549"/>
    </row>
    <row r="834" spans="1:14" x14ac:dyDescent="0.7">
      <c r="A834" s="3" t="s">
        <v>17</v>
      </c>
      <c r="B834" s="4" t="s">
        <v>19</v>
      </c>
      <c r="C834" s="5" t="s">
        <v>18</v>
      </c>
      <c r="D834" s="14" t="s">
        <v>29</v>
      </c>
      <c r="E834" s="6" t="s">
        <v>16</v>
      </c>
      <c r="F834" s="6" t="s">
        <v>23</v>
      </c>
      <c r="G834" s="323" t="s">
        <v>39</v>
      </c>
      <c r="H834" s="312" t="s">
        <v>15</v>
      </c>
      <c r="I834" s="3" t="s">
        <v>9</v>
      </c>
      <c r="J834" s="2" t="s">
        <v>10</v>
      </c>
      <c r="K834" s="3" t="s">
        <v>6</v>
      </c>
      <c r="L834" s="3" t="s">
        <v>499</v>
      </c>
      <c r="M834" s="3" t="s">
        <v>4</v>
      </c>
      <c r="N834" s="8" t="s">
        <v>3</v>
      </c>
    </row>
    <row r="835" spans="1:14" ht="63" x14ac:dyDescent="0.7">
      <c r="A835" s="266" t="s">
        <v>243</v>
      </c>
      <c r="B835" s="175" t="s">
        <v>184</v>
      </c>
      <c r="C835" s="463" t="s">
        <v>72</v>
      </c>
      <c r="D835" s="177">
        <v>3650300053532</v>
      </c>
      <c r="E835" s="175" t="s">
        <v>289</v>
      </c>
      <c r="F835" s="487" t="s">
        <v>206</v>
      </c>
      <c r="G835" s="223">
        <v>135000</v>
      </c>
      <c r="H835" s="524">
        <f>+G835*30%</f>
        <v>40500</v>
      </c>
      <c r="I835" s="525">
        <f>+H835*0.01</f>
        <v>405</v>
      </c>
      <c r="J835" s="315">
        <f>+H835-I835</f>
        <v>40095</v>
      </c>
      <c r="K835" s="223" t="s">
        <v>244</v>
      </c>
      <c r="L835" s="251" t="s">
        <v>599</v>
      </c>
      <c r="M835" s="250" t="s">
        <v>24</v>
      </c>
      <c r="N835" s="180">
        <v>3142543101</v>
      </c>
    </row>
    <row r="836" spans="1:14" x14ac:dyDescent="0.7">
      <c r="A836" s="211"/>
      <c r="B836" s="221"/>
      <c r="C836" s="294"/>
      <c r="D836" s="254"/>
      <c r="E836" s="221"/>
      <c r="F836" s="255"/>
      <c r="G836" s="256"/>
      <c r="H836" s="316"/>
      <c r="I836" s="317"/>
      <c r="J836" s="318"/>
      <c r="K836" s="211"/>
      <c r="L836" s="257"/>
      <c r="M836" s="257"/>
      <c r="N836" s="258"/>
    </row>
    <row r="837" spans="1:14" x14ac:dyDescent="0.7">
      <c r="A837" s="446"/>
      <c r="B837" s="447"/>
      <c r="C837" s="448"/>
      <c r="D837" s="449"/>
      <c r="E837" s="449"/>
      <c r="F837" s="449"/>
      <c r="G837" s="448"/>
      <c r="H837" s="450"/>
      <c r="I837" s="319"/>
      <c r="J837" s="320"/>
      <c r="K837" s="451"/>
      <c r="L837" s="452"/>
      <c r="M837" s="453"/>
      <c r="N837" s="454"/>
    </row>
    <row r="838" spans="1:14" x14ac:dyDescent="0.7">
      <c r="A838" s="431"/>
      <c r="B838" s="432"/>
      <c r="C838" s="433"/>
      <c r="D838" s="434"/>
      <c r="E838" s="435"/>
      <c r="F838" s="435"/>
      <c r="G838" s="436">
        <f>SUM(G835:G837)</f>
        <v>135000</v>
      </c>
      <c r="H838" s="437">
        <f>SUM(H835:H837)</f>
        <v>40500</v>
      </c>
      <c r="I838" s="438">
        <f>+H838*0.01</f>
        <v>405</v>
      </c>
      <c r="J838" s="439">
        <f>+H838-I838</f>
        <v>40095</v>
      </c>
      <c r="K838" s="431"/>
      <c r="L838" s="440"/>
      <c r="M838" s="441"/>
      <c r="N838" s="442"/>
    </row>
    <row r="839" spans="1:14" x14ac:dyDescent="0.7">
      <c r="A839" s="550"/>
      <c r="B839" s="1"/>
      <c r="C839" s="10"/>
      <c r="D839" s="15"/>
      <c r="E839" s="550"/>
      <c r="F839" s="550"/>
      <c r="G839" s="11"/>
      <c r="H839" s="1"/>
      <c r="I839" s="12"/>
      <c r="J839" s="12"/>
      <c r="K839" s="12"/>
      <c r="L839" s="1"/>
      <c r="M839" s="1"/>
      <c r="N839" s="550"/>
    </row>
    <row r="840" spans="1:14" x14ac:dyDescent="0.7">
      <c r="A840" s="308" t="s">
        <v>478</v>
      </c>
      <c r="B840" s="308"/>
      <c r="C840" s="309"/>
      <c r="D840" s="310"/>
      <c r="E840" s="308"/>
      <c r="F840" s="308"/>
      <c r="G840" s="311">
        <f>H838</f>
        <v>40500</v>
      </c>
      <c r="H840" s="311" t="s">
        <v>515</v>
      </c>
      <c r="I840" s="408"/>
      <c r="J840" s="311"/>
      <c r="K840" s="1"/>
      <c r="L840" s="1"/>
      <c r="M840" s="1"/>
      <c r="N840" s="550"/>
    </row>
    <row r="841" spans="1:14" x14ac:dyDescent="0.7">
      <c r="A841" s="308"/>
      <c r="B841" s="308"/>
      <c r="C841" s="309"/>
      <c r="D841" s="310"/>
      <c r="E841" s="308"/>
      <c r="F841" s="308"/>
      <c r="G841" s="311"/>
      <c r="H841" s="311"/>
      <c r="I841" s="408"/>
      <c r="J841" s="311"/>
      <c r="K841" s="608" t="s">
        <v>554</v>
      </c>
      <c r="L841" s="608"/>
      <c r="M841" s="1"/>
      <c r="N841" s="550"/>
    </row>
    <row r="842" spans="1:14" x14ac:dyDescent="0.7">
      <c r="A842" s="308"/>
      <c r="B842" s="308"/>
      <c r="C842" s="309"/>
      <c r="D842" s="310"/>
      <c r="E842" s="308"/>
      <c r="F842" s="308"/>
      <c r="G842" s="311"/>
      <c r="H842" s="311"/>
      <c r="I842" s="408"/>
      <c r="J842" s="311"/>
      <c r="K842" s="1"/>
      <c r="L842" s="1"/>
      <c r="M842" s="1"/>
      <c r="N842" s="550"/>
    </row>
    <row r="843" spans="1:14" x14ac:dyDescent="0.7">
      <c r="A843" s="1"/>
      <c r="B843" s="482"/>
      <c r="C843" s="482"/>
      <c r="D843" s="521"/>
      <c r="E843" s="550"/>
      <c r="F843" s="550"/>
      <c r="G843" s="11"/>
      <c r="H843" s="1"/>
      <c r="I843" s="1"/>
      <c r="J843" s="1"/>
      <c r="K843" s="482"/>
      <c r="L843" s="482"/>
      <c r="M843" s="1"/>
      <c r="N843" s="550"/>
    </row>
    <row r="844" spans="1:14" x14ac:dyDescent="0.7">
      <c r="B844" s="522"/>
      <c r="C844" s="609" t="s">
        <v>537</v>
      </c>
      <c r="D844" s="609"/>
      <c r="E844" s="550"/>
      <c r="F844" s="550"/>
      <c r="G844" s="11"/>
      <c r="H844" s="1"/>
      <c r="I844" s="408"/>
      <c r="K844" s="610" t="s">
        <v>538</v>
      </c>
      <c r="L844" s="610"/>
      <c r="M844" s="522"/>
      <c r="N844" s="551"/>
    </row>
    <row r="845" spans="1:14" x14ac:dyDescent="0.7">
      <c r="A845" s="408"/>
      <c r="B845" s="607" t="s">
        <v>30</v>
      </c>
      <c r="C845" s="607"/>
      <c r="D845" s="607"/>
      <c r="E845" s="550"/>
      <c r="F845" s="550"/>
      <c r="G845" s="11"/>
      <c r="H845" s="1"/>
      <c r="I845" s="408"/>
      <c r="J845" s="408"/>
      <c r="K845" s="607" t="s">
        <v>553</v>
      </c>
      <c r="L845" s="607"/>
      <c r="M845" s="322"/>
      <c r="N845" s="551"/>
    </row>
    <row r="858" spans="1:14" x14ac:dyDescent="0.7">
      <c r="A858" s="611" t="s">
        <v>393</v>
      </c>
      <c r="B858" s="611"/>
      <c r="C858" s="611"/>
      <c r="D858" s="611"/>
      <c r="E858" s="611"/>
      <c r="F858" s="611"/>
      <c r="G858" s="611"/>
      <c r="H858" s="611"/>
      <c r="I858" s="611"/>
      <c r="J858" s="611"/>
      <c r="K858" s="611"/>
      <c r="L858" s="611"/>
      <c r="M858" s="611"/>
      <c r="N858" s="455"/>
    </row>
    <row r="859" spans="1:14" x14ac:dyDescent="0.7">
      <c r="A859" s="612" t="s">
        <v>207</v>
      </c>
      <c r="B859" s="612"/>
      <c r="C859" s="612"/>
      <c r="D859" s="612"/>
      <c r="E859" s="612"/>
      <c r="F859" s="612"/>
      <c r="G859" s="612"/>
      <c r="H859" s="612"/>
      <c r="I859" s="612"/>
      <c r="J859" s="612"/>
      <c r="K859" s="612"/>
      <c r="L859" s="612"/>
      <c r="M859" s="612"/>
      <c r="N859" s="445"/>
    </row>
    <row r="860" spans="1:14" x14ac:dyDescent="0.7">
      <c r="A860" s="577"/>
      <c r="B860" s="577"/>
      <c r="C860" s="577"/>
      <c r="D860" s="577"/>
      <c r="E860" s="577"/>
      <c r="F860" s="577"/>
      <c r="G860" s="577"/>
      <c r="H860" s="577"/>
      <c r="I860" s="577"/>
      <c r="J860" s="577"/>
      <c r="K860" s="577"/>
      <c r="L860" s="577"/>
      <c r="M860" s="577"/>
      <c r="N860" s="577"/>
    </row>
    <row r="861" spans="1:14" x14ac:dyDescent="0.7">
      <c r="A861" s="3" t="s">
        <v>17</v>
      </c>
      <c r="B861" s="4" t="s">
        <v>19</v>
      </c>
      <c r="C861" s="5" t="s">
        <v>18</v>
      </c>
      <c r="D861" s="14" t="s">
        <v>29</v>
      </c>
      <c r="E861" s="6" t="s">
        <v>16</v>
      </c>
      <c r="F861" s="6" t="s">
        <v>23</v>
      </c>
      <c r="G861" s="323" t="s">
        <v>39</v>
      </c>
      <c r="H861" s="312" t="s">
        <v>15</v>
      </c>
      <c r="I861" s="3" t="s">
        <v>9</v>
      </c>
      <c r="J861" s="2" t="s">
        <v>10</v>
      </c>
      <c r="K861" s="3" t="s">
        <v>6</v>
      </c>
      <c r="L861" s="3" t="s">
        <v>499</v>
      </c>
      <c r="M861" s="3" t="s">
        <v>4</v>
      </c>
      <c r="N861" s="8" t="s">
        <v>3</v>
      </c>
    </row>
    <row r="862" spans="1:14" ht="39.6" x14ac:dyDescent="0.7">
      <c r="A862" s="174" t="s">
        <v>125</v>
      </c>
      <c r="B862" s="175" t="s">
        <v>180</v>
      </c>
      <c r="C862" s="245" t="s">
        <v>600</v>
      </c>
      <c r="D862" s="177">
        <v>3570700095845</v>
      </c>
      <c r="E862" s="523" t="s">
        <v>307</v>
      </c>
      <c r="F862" s="487" t="s">
        <v>206</v>
      </c>
      <c r="G862" s="223">
        <v>693000</v>
      </c>
      <c r="H862" s="524">
        <f>+G862*30%</f>
        <v>207900</v>
      </c>
      <c r="I862" s="525">
        <f>+H862*0.01</f>
        <v>2079</v>
      </c>
      <c r="J862" s="315">
        <f>+H862-I862</f>
        <v>205821</v>
      </c>
      <c r="K862" s="223" t="s">
        <v>125</v>
      </c>
      <c r="L862" s="580" t="s">
        <v>601</v>
      </c>
      <c r="M862" s="250" t="s">
        <v>24</v>
      </c>
      <c r="N862" s="459">
        <v>6342314058</v>
      </c>
    </row>
    <row r="863" spans="1:14" x14ac:dyDescent="0.7">
      <c r="A863" s="211"/>
      <c r="B863" s="221"/>
      <c r="C863" s="294"/>
      <c r="D863" s="254"/>
      <c r="E863" s="221"/>
      <c r="F863" s="255"/>
      <c r="G863" s="256"/>
      <c r="H863" s="316"/>
      <c r="I863" s="317"/>
      <c r="J863" s="318"/>
      <c r="K863" s="211"/>
      <c r="L863" s="257"/>
      <c r="M863" s="257"/>
      <c r="N863" s="258"/>
    </row>
    <row r="864" spans="1:14" x14ac:dyDescent="0.7">
      <c r="A864" s="446"/>
      <c r="B864" s="447"/>
      <c r="C864" s="448"/>
      <c r="D864" s="449"/>
      <c r="E864" s="449"/>
      <c r="F864" s="449"/>
      <c r="G864" s="448"/>
      <c r="H864" s="450"/>
      <c r="I864" s="319"/>
      <c r="J864" s="320"/>
      <c r="K864" s="451"/>
      <c r="L864" s="452"/>
      <c r="M864" s="453"/>
      <c r="N864" s="454"/>
    </row>
    <row r="865" spans="1:14" x14ac:dyDescent="0.7">
      <c r="A865" s="431"/>
      <c r="B865" s="432"/>
      <c r="C865" s="433"/>
      <c r="D865" s="434"/>
      <c r="E865" s="435"/>
      <c r="F865" s="435"/>
      <c r="G865" s="436">
        <f>SUM(G862:G864)</f>
        <v>693000</v>
      </c>
      <c r="H865" s="437">
        <f>SUM(H862:H864)</f>
        <v>207900</v>
      </c>
      <c r="I865" s="438">
        <f>+H865*0.01</f>
        <v>2079</v>
      </c>
      <c r="J865" s="439">
        <f>+H865-I865</f>
        <v>205821</v>
      </c>
      <c r="K865" s="431"/>
      <c r="L865" s="440"/>
      <c r="M865" s="441"/>
      <c r="N865" s="442"/>
    </row>
    <row r="866" spans="1:14" x14ac:dyDescent="0.7">
      <c r="A866" s="578"/>
      <c r="B866" s="1"/>
      <c r="C866" s="10"/>
      <c r="D866" s="15"/>
      <c r="E866" s="578"/>
      <c r="F866" s="578"/>
      <c r="G866" s="11"/>
      <c r="H866" s="1"/>
      <c r="I866" s="12"/>
      <c r="J866" s="12"/>
      <c r="K866" s="12"/>
      <c r="L866" s="1"/>
      <c r="M866" s="1"/>
      <c r="N866" s="578"/>
    </row>
    <row r="867" spans="1:14" x14ac:dyDescent="0.7">
      <c r="A867" s="308" t="s">
        <v>478</v>
      </c>
      <c r="B867" s="308"/>
      <c r="C867" s="309"/>
      <c r="D867" s="310"/>
      <c r="E867" s="308"/>
      <c r="F867" s="308"/>
      <c r="G867" s="581">
        <f>H865</f>
        <v>207900</v>
      </c>
      <c r="H867" s="311" t="s">
        <v>602</v>
      </c>
      <c r="I867" s="582"/>
      <c r="J867" s="581"/>
      <c r="K867" s="1"/>
      <c r="L867" s="1"/>
      <c r="M867" s="1"/>
      <c r="N867" s="578"/>
    </row>
    <row r="868" spans="1:14" x14ac:dyDescent="0.7">
      <c r="A868" s="308"/>
      <c r="B868" s="308"/>
      <c r="C868" s="309"/>
      <c r="D868" s="310"/>
      <c r="E868" s="308"/>
      <c r="F868" s="308"/>
      <c r="G868" s="311"/>
      <c r="H868" s="311"/>
      <c r="I868" s="408"/>
      <c r="J868" s="311"/>
      <c r="K868" s="608" t="s">
        <v>554</v>
      </c>
      <c r="L868" s="608"/>
      <c r="M868" s="1"/>
      <c r="N868" s="578"/>
    </row>
    <row r="869" spans="1:14" x14ac:dyDescent="0.7">
      <c r="A869" s="308"/>
      <c r="B869" s="308"/>
      <c r="C869" s="309"/>
      <c r="D869" s="310"/>
      <c r="E869" s="308"/>
      <c r="F869" s="308"/>
      <c r="G869" s="311"/>
      <c r="H869" s="311"/>
      <c r="I869" s="408"/>
      <c r="J869" s="311"/>
      <c r="K869" s="1"/>
      <c r="L869" s="1"/>
      <c r="M869" s="1"/>
      <c r="N869" s="578"/>
    </row>
    <row r="870" spans="1:14" x14ac:dyDescent="0.7">
      <c r="A870" s="1"/>
      <c r="B870" s="482"/>
      <c r="C870" s="482"/>
      <c r="D870" s="521"/>
      <c r="E870" s="578"/>
      <c r="F870" s="578"/>
      <c r="G870" s="11"/>
      <c r="H870" s="1"/>
      <c r="I870" s="1"/>
      <c r="J870" s="1"/>
      <c r="K870" s="482"/>
      <c r="L870" s="482"/>
      <c r="M870" s="1"/>
      <c r="N870" s="578"/>
    </row>
    <row r="871" spans="1:14" x14ac:dyDescent="0.7">
      <c r="B871" s="522"/>
      <c r="C871" s="609" t="s">
        <v>537</v>
      </c>
      <c r="D871" s="609"/>
      <c r="E871" s="578"/>
      <c r="F871" s="578"/>
      <c r="G871" s="11"/>
      <c r="H871" s="1"/>
      <c r="I871" s="408"/>
      <c r="K871" s="610" t="s">
        <v>538</v>
      </c>
      <c r="L871" s="610"/>
      <c r="M871" s="522"/>
      <c r="N871" s="579"/>
    </row>
    <row r="872" spans="1:14" x14ac:dyDescent="0.7">
      <c r="A872" s="408"/>
      <c r="B872" s="607" t="s">
        <v>30</v>
      </c>
      <c r="C872" s="607"/>
      <c r="D872" s="607"/>
      <c r="E872" s="578"/>
      <c r="F872" s="578"/>
      <c r="G872" s="11"/>
      <c r="H872" s="1"/>
      <c r="I872" s="408"/>
      <c r="J872" s="408"/>
      <c r="K872" s="607" t="s">
        <v>553</v>
      </c>
      <c r="L872" s="607"/>
      <c r="M872" s="322"/>
      <c r="N872" s="579"/>
    </row>
    <row r="884" spans="1:14" x14ac:dyDescent="0.7">
      <c r="A884" s="611" t="s">
        <v>393</v>
      </c>
      <c r="B884" s="611"/>
      <c r="C884" s="611"/>
      <c r="D884" s="611"/>
      <c r="E884" s="611"/>
      <c r="F884" s="611"/>
      <c r="G884" s="611"/>
      <c r="H884" s="611"/>
      <c r="I884" s="611"/>
      <c r="J884" s="611"/>
      <c r="K884" s="611"/>
      <c r="L884" s="611"/>
      <c r="M884" s="611"/>
      <c r="N884" s="455"/>
    </row>
    <row r="885" spans="1:14" x14ac:dyDescent="0.7">
      <c r="A885" s="612" t="s">
        <v>207</v>
      </c>
      <c r="B885" s="612"/>
      <c r="C885" s="612"/>
      <c r="D885" s="612"/>
      <c r="E885" s="612"/>
      <c r="F885" s="612"/>
      <c r="G885" s="612"/>
      <c r="H885" s="612"/>
      <c r="I885" s="612"/>
      <c r="J885" s="612"/>
      <c r="K885" s="612"/>
      <c r="L885" s="612"/>
      <c r="M885" s="612"/>
      <c r="N885" s="445"/>
    </row>
    <row r="886" spans="1:14" x14ac:dyDescent="0.7">
      <c r="A886" s="584"/>
      <c r="B886" s="584"/>
      <c r="C886" s="584"/>
      <c r="D886" s="584"/>
      <c r="E886" s="584"/>
      <c r="F886" s="584"/>
      <c r="G886" s="584"/>
      <c r="H886" s="584"/>
      <c r="I886" s="584"/>
      <c r="J886" s="584"/>
      <c r="K886" s="584"/>
      <c r="L886" s="584"/>
      <c r="M886" s="584"/>
      <c r="N886" s="584"/>
    </row>
    <row r="887" spans="1:14" x14ac:dyDescent="0.7">
      <c r="A887" s="3" t="s">
        <v>17</v>
      </c>
      <c r="B887" s="4" t="s">
        <v>19</v>
      </c>
      <c r="C887" s="5" t="s">
        <v>18</v>
      </c>
      <c r="D887" s="14" t="s">
        <v>29</v>
      </c>
      <c r="E887" s="6" t="s">
        <v>16</v>
      </c>
      <c r="F887" s="6" t="s">
        <v>23</v>
      </c>
      <c r="G887" s="323" t="s">
        <v>39</v>
      </c>
      <c r="H887" s="312" t="s">
        <v>15</v>
      </c>
      <c r="I887" s="3" t="s">
        <v>9</v>
      </c>
      <c r="J887" s="2" t="s">
        <v>10</v>
      </c>
      <c r="K887" s="3" t="s">
        <v>6</v>
      </c>
      <c r="L887" s="3" t="s">
        <v>499</v>
      </c>
      <c r="M887" s="3" t="s">
        <v>4</v>
      </c>
      <c r="N887" s="8" t="s">
        <v>3</v>
      </c>
    </row>
    <row r="888" spans="1:14" ht="39.6" x14ac:dyDescent="0.7">
      <c r="A888" s="174" t="s">
        <v>96</v>
      </c>
      <c r="B888" s="175" t="s">
        <v>128</v>
      </c>
      <c r="C888" s="176" t="s">
        <v>378</v>
      </c>
      <c r="D888" s="177" t="s">
        <v>191</v>
      </c>
      <c r="E888" s="175" t="s">
        <v>362</v>
      </c>
      <c r="F888" s="487" t="s">
        <v>206</v>
      </c>
      <c r="G888" s="223">
        <v>227160</v>
      </c>
      <c r="H888" s="524">
        <f>+G888*30%</f>
        <v>68148</v>
      </c>
      <c r="I888" s="525">
        <f>+H888*0.01</f>
        <v>681.48</v>
      </c>
      <c r="J888" s="315">
        <f>+H888-I888</f>
        <v>67466.52</v>
      </c>
      <c r="K888" s="174" t="s">
        <v>96</v>
      </c>
      <c r="L888" s="580" t="s">
        <v>603</v>
      </c>
      <c r="M888" s="250" t="s">
        <v>24</v>
      </c>
      <c r="N888" s="180">
        <v>2172534055</v>
      </c>
    </row>
    <row r="889" spans="1:14" x14ac:dyDescent="0.7">
      <c r="A889" s="211"/>
      <c r="B889" s="221"/>
      <c r="C889" s="294"/>
      <c r="D889" s="254"/>
      <c r="E889" s="221"/>
      <c r="F889" s="255"/>
      <c r="G889" s="256"/>
      <c r="H889" s="316"/>
      <c r="I889" s="317"/>
      <c r="J889" s="318"/>
      <c r="K889" s="211"/>
      <c r="L889" s="257"/>
      <c r="M889" s="257"/>
      <c r="N889" s="258"/>
    </row>
    <row r="890" spans="1:14" x14ac:dyDescent="0.7">
      <c r="A890" s="446"/>
      <c r="B890" s="447"/>
      <c r="C890" s="448"/>
      <c r="D890" s="449"/>
      <c r="E890" s="449"/>
      <c r="F890" s="449"/>
      <c r="G890" s="448"/>
      <c r="H890" s="450"/>
      <c r="I890" s="319"/>
      <c r="J890" s="320"/>
      <c r="K890" s="451"/>
      <c r="L890" s="452"/>
      <c r="M890" s="453"/>
      <c r="N890" s="454"/>
    </row>
    <row r="891" spans="1:14" x14ac:dyDescent="0.7">
      <c r="A891" s="431"/>
      <c r="B891" s="432"/>
      <c r="C891" s="433"/>
      <c r="D891" s="434"/>
      <c r="E891" s="435"/>
      <c r="F891" s="435"/>
      <c r="G891" s="436">
        <f>SUM(G888:G890)</f>
        <v>227160</v>
      </c>
      <c r="H891" s="437">
        <f>SUM(H888:H890)</f>
        <v>68148</v>
      </c>
      <c r="I891" s="438">
        <f>+H891*0.01</f>
        <v>681.48</v>
      </c>
      <c r="J891" s="439">
        <f>+H891-I891</f>
        <v>67466.52</v>
      </c>
      <c r="K891" s="431"/>
      <c r="L891" s="440"/>
      <c r="M891" s="441"/>
      <c r="N891" s="442"/>
    </row>
    <row r="892" spans="1:14" x14ac:dyDescent="0.7">
      <c r="A892" s="585"/>
      <c r="B892" s="1"/>
      <c r="C892" s="10"/>
      <c r="D892" s="15"/>
      <c r="E892" s="585"/>
      <c r="F892" s="585"/>
      <c r="G892" s="11"/>
      <c r="H892" s="1"/>
      <c r="I892" s="12"/>
      <c r="J892" s="12"/>
      <c r="K892" s="12"/>
      <c r="L892" s="1"/>
      <c r="M892" s="1"/>
      <c r="N892" s="585"/>
    </row>
    <row r="893" spans="1:14" x14ac:dyDescent="0.7">
      <c r="A893" s="308" t="s">
        <v>478</v>
      </c>
      <c r="B893" s="308"/>
      <c r="C893" s="309"/>
      <c r="D893" s="310"/>
      <c r="E893" s="308"/>
      <c r="F893" s="308"/>
      <c r="G893" s="581">
        <f>H891</f>
        <v>68148</v>
      </c>
      <c r="H893" s="311" t="s">
        <v>605</v>
      </c>
      <c r="I893" s="582"/>
      <c r="J893" s="581"/>
      <c r="K893" s="1"/>
      <c r="L893" s="1"/>
      <c r="M893" s="1"/>
      <c r="N893" s="585"/>
    </row>
    <row r="894" spans="1:14" x14ac:dyDescent="0.7">
      <c r="A894" s="308"/>
      <c r="B894" s="308"/>
      <c r="C894" s="309"/>
      <c r="D894" s="310"/>
      <c r="E894" s="308"/>
      <c r="F894" s="308"/>
      <c r="G894" s="311"/>
      <c r="H894" s="311"/>
      <c r="I894" s="408"/>
      <c r="J894" s="311"/>
      <c r="K894" s="608" t="s">
        <v>554</v>
      </c>
      <c r="L894" s="608"/>
      <c r="M894" s="1"/>
      <c r="N894" s="585"/>
    </row>
    <row r="895" spans="1:14" x14ac:dyDescent="0.7">
      <c r="A895" s="308"/>
      <c r="B895" s="308"/>
      <c r="C895" s="309"/>
      <c r="D895" s="310"/>
      <c r="E895" s="308"/>
      <c r="F895" s="308"/>
      <c r="G895" s="311"/>
      <c r="H895" s="311"/>
      <c r="I895" s="408"/>
      <c r="J895" s="311"/>
      <c r="K895" s="1"/>
      <c r="L895" s="1"/>
      <c r="M895" s="1"/>
      <c r="N895" s="585"/>
    </row>
    <row r="896" spans="1:14" x14ac:dyDescent="0.7">
      <c r="A896" s="1"/>
      <c r="B896" s="482"/>
      <c r="C896" s="482"/>
      <c r="D896" s="521"/>
      <c r="E896" s="585"/>
      <c r="F896" s="585"/>
      <c r="G896" s="11"/>
      <c r="H896" s="1"/>
      <c r="I896" s="1"/>
      <c r="J896" s="1"/>
      <c r="K896" s="482"/>
      <c r="L896" s="482"/>
      <c r="M896" s="1"/>
      <c r="N896" s="585"/>
    </row>
    <row r="897" spans="1:14" x14ac:dyDescent="0.7">
      <c r="B897" s="522"/>
      <c r="C897" s="609" t="s">
        <v>537</v>
      </c>
      <c r="D897" s="609"/>
      <c r="E897" s="585"/>
      <c r="F897" s="585"/>
      <c r="G897" s="11"/>
      <c r="H897" s="1"/>
      <c r="I897" s="408"/>
      <c r="K897" s="610" t="s">
        <v>538</v>
      </c>
      <c r="L897" s="610"/>
      <c r="M897" s="522"/>
      <c r="N897" s="586"/>
    </row>
    <row r="898" spans="1:14" x14ac:dyDescent="0.7">
      <c r="A898" s="408"/>
      <c r="B898" s="607" t="s">
        <v>30</v>
      </c>
      <c r="C898" s="607"/>
      <c r="D898" s="607"/>
      <c r="E898" s="585"/>
      <c r="F898" s="585"/>
      <c r="G898" s="11"/>
      <c r="H898" s="1"/>
      <c r="I898" s="408"/>
      <c r="J898" s="408"/>
      <c r="K898" s="607" t="s">
        <v>553</v>
      </c>
      <c r="L898" s="607"/>
      <c r="M898" s="322"/>
      <c r="N898" s="586"/>
    </row>
    <row r="909" spans="1:14" x14ac:dyDescent="0.7">
      <c r="A909" s="611" t="s">
        <v>393</v>
      </c>
      <c r="B909" s="611"/>
      <c r="C909" s="611"/>
      <c r="D909" s="611"/>
      <c r="E909" s="611"/>
      <c r="F909" s="611"/>
      <c r="G909" s="611"/>
      <c r="H909" s="611"/>
      <c r="I909" s="611"/>
      <c r="J909" s="611"/>
      <c r="K909" s="611"/>
      <c r="L909" s="611"/>
      <c r="M909" s="611"/>
      <c r="N909" s="455"/>
    </row>
    <row r="910" spans="1:14" x14ac:dyDescent="0.7">
      <c r="A910" s="612" t="s">
        <v>207</v>
      </c>
      <c r="B910" s="612"/>
      <c r="C910" s="612"/>
      <c r="D910" s="612"/>
      <c r="E910" s="612"/>
      <c r="F910" s="612"/>
      <c r="G910" s="612"/>
      <c r="H910" s="612"/>
      <c r="I910" s="612"/>
      <c r="J910" s="612"/>
      <c r="K910" s="612"/>
      <c r="L910" s="612"/>
      <c r="M910" s="612"/>
      <c r="N910" s="445"/>
    </row>
    <row r="911" spans="1:14" x14ac:dyDescent="0.7">
      <c r="A911" s="584"/>
      <c r="B911" s="584"/>
      <c r="C911" s="584"/>
      <c r="D911" s="584"/>
      <c r="E911" s="584"/>
      <c r="F911" s="584"/>
      <c r="G911" s="584"/>
      <c r="H911" s="584"/>
      <c r="I911" s="584"/>
      <c r="J911" s="584"/>
      <c r="K911" s="584"/>
      <c r="L911" s="584"/>
      <c r="M911" s="584"/>
      <c r="N911" s="584"/>
    </row>
    <row r="912" spans="1:14" x14ac:dyDescent="0.7">
      <c r="A912" s="3" t="s">
        <v>17</v>
      </c>
      <c r="B912" s="4" t="s">
        <v>19</v>
      </c>
      <c r="C912" s="5" t="s">
        <v>18</v>
      </c>
      <c r="D912" s="14" t="s">
        <v>29</v>
      </c>
      <c r="E912" s="6" t="s">
        <v>16</v>
      </c>
      <c r="F912" s="6" t="s">
        <v>23</v>
      </c>
      <c r="G912" s="323" t="s">
        <v>39</v>
      </c>
      <c r="H912" s="312" t="s">
        <v>15</v>
      </c>
      <c r="I912" s="3" t="s">
        <v>9</v>
      </c>
      <c r="J912" s="2" t="s">
        <v>10</v>
      </c>
      <c r="K912" s="3" t="s">
        <v>6</v>
      </c>
      <c r="L912" s="3" t="s">
        <v>499</v>
      </c>
      <c r="M912" s="3" t="s">
        <v>4</v>
      </c>
      <c r="N912" s="8" t="s">
        <v>3</v>
      </c>
    </row>
    <row r="913" spans="1:14" ht="42" x14ac:dyDescent="0.7">
      <c r="A913" s="266" t="s">
        <v>606</v>
      </c>
      <c r="B913" s="175" t="s">
        <v>143</v>
      </c>
      <c r="C913" s="463" t="s">
        <v>381</v>
      </c>
      <c r="D913" s="177" t="s">
        <v>201</v>
      </c>
      <c r="E913" s="175" t="s">
        <v>353</v>
      </c>
      <c r="F913" s="487" t="s">
        <v>206</v>
      </c>
      <c r="G913" s="223">
        <v>99000</v>
      </c>
      <c r="H913" s="524">
        <f>+G913*30%</f>
        <v>29700</v>
      </c>
      <c r="I913" s="525">
        <f>+H913*0.01</f>
        <v>297</v>
      </c>
      <c r="J913" s="315">
        <f>+H913-I913</f>
        <v>29403</v>
      </c>
      <c r="K913" s="587" t="s">
        <v>607</v>
      </c>
      <c r="L913" s="580" t="s">
        <v>506</v>
      </c>
      <c r="M913" s="250" t="s">
        <v>24</v>
      </c>
      <c r="N913" s="180">
        <v>3052699364</v>
      </c>
    </row>
    <row r="914" spans="1:14" x14ac:dyDescent="0.7">
      <c r="A914" s="211"/>
      <c r="B914" s="221"/>
      <c r="C914" s="294"/>
      <c r="D914" s="254"/>
      <c r="E914" s="221"/>
      <c r="F914" s="255"/>
      <c r="G914" s="256"/>
      <c r="H914" s="316"/>
      <c r="I914" s="317"/>
      <c r="J914" s="318"/>
      <c r="K914" s="211"/>
      <c r="L914" s="257"/>
      <c r="M914" s="257"/>
      <c r="N914" s="258"/>
    </row>
    <row r="915" spans="1:14" x14ac:dyDescent="0.7">
      <c r="A915" s="446"/>
      <c r="B915" s="447"/>
      <c r="C915" s="448"/>
      <c r="D915" s="449"/>
      <c r="E915" s="449"/>
      <c r="F915" s="449"/>
      <c r="G915" s="448"/>
      <c r="H915" s="450"/>
      <c r="I915" s="319"/>
      <c r="J915" s="320"/>
      <c r="K915" s="451"/>
      <c r="L915" s="452"/>
      <c r="M915" s="453"/>
      <c r="N915" s="454"/>
    </row>
    <row r="916" spans="1:14" x14ac:dyDescent="0.7">
      <c r="A916" s="431"/>
      <c r="B916" s="432"/>
      <c r="C916" s="433"/>
      <c r="D916" s="434"/>
      <c r="E916" s="435"/>
      <c r="F916" s="435"/>
      <c r="G916" s="436">
        <f>SUM(G913:G915)</f>
        <v>99000</v>
      </c>
      <c r="H916" s="437">
        <f>SUM(H913:H915)</f>
        <v>29700</v>
      </c>
      <c r="I916" s="438">
        <f>+H916*0.01</f>
        <v>297</v>
      </c>
      <c r="J916" s="439">
        <f>+H916-I916</f>
        <v>29403</v>
      </c>
      <c r="K916" s="431"/>
      <c r="L916" s="440"/>
      <c r="M916" s="441"/>
      <c r="N916" s="442"/>
    </row>
    <row r="917" spans="1:14" x14ac:dyDescent="0.7">
      <c r="A917" s="585"/>
      <c r="B917" s="1"/>
      <c r="C917" s="10"/>
      <c r="D917" s="15"/>
      <c r="E917" s="585"/>
      <c r="F917" s="585"/>
      <c r="G917" s="11"/>
      <c r="H917" s="1"/>
      <c r="I917" s="12"/>
      <c r="J917" s="12"/>
      <c r="K917" s="12"/>
      <c r="L917" s="1"/>
      <c r="M917" s="1"/>
      <c r="N917" s="585"/>
    </row>
    <row r="918" spans="1:14" x14ac:dyDescent="0.7">
      <c r="A918" s="308" t="s">
        <v>478</v>
      </c>
      <c r="B918" s="308"/>
      <c r="C918" s="309"/>
      <c r="D918" s="310"/>
      <c r="E918" s="308"/>
      <c r="F918" s="308"/>
      <c r="G918" s="581">
        <f>H916</f>
        <v>29700</v>
      </c>
      <c r="H918" s="311" t="s">
        <v>604</v>
      </c>
      <c r="I918" s="582"/>
      <c r="J918" s="581"/>
      <c r="K918" s="1"/>
      <c r="L918" s="1"/>
      <c r="M918" s="1"/>
      <c r="N918" s="585"/>
    </row>
    <row r="919" spans="1:14" x14ac:dyDescent="0.7">
      <c r="A919" s="308"/>
      <c r="B919" s="308"/>
      <c r="C919" s="309"/>
      <c r="D919" s="310"/>
      <c r="E919" s="308"/>
      <c r="F919" s="308"/>
      <c r="G919" s="311"/>
      <c r="H919" s="311"/>
      <c r="I919" s="408"/>
      <c r="J919" s="311"/>
      <c r="K919" s="608" t="s">
        <v>554</v>
      </c>
      <c r="L919" s="608"/>
      <c r="M919" s="1"/>
      <c r="N919" s="585"/>
    </row>
    <row r="920" spans="1:14" x14ac:dyDescent="0.7">
      <c r="A920" s="308"/>
      <c r="B920" s="308"/>
      <c r="C920" s="309"/>
      <c r="D920" s="310"/>
      <c r="E920" s="308"/>
      <c r="F920" s="308"/>
      <c r="G920" s="311"/>
      <c r="H920" s="311"/>
      <c r="I920" s="408"/>
      <c r="J920" s="311"/>
      <c r="K920" s="1"/>
      <c r="L920" s="1"/>
      <c r="M920" s="1"/>
      <c r="N920" s="585"/>
    </row>
    <row r="921" spans="1:14" x14ac:dyDescent="0.7">
      <c r="A921" s="1"/>
      <c r="B921" s="482"/>
      <c r="C921" s="482"/>
      <c r="D921" s="521"/>
      <c r="E921" s="585"/>
      <c r="F921" s="585"/>
      <c r="G921" s="11"/>
      <c r="H921" s="1"/>
      <c r="I921" s="1"/>
      <c r="J921" s="1"/>
      <c r="K921" s="482"/>
      <c r="L921" s="482"/>
      <c r="M921" s="1"/>
      <c r="N921" s="585"/>
    </row>
    <row r="922" spans="1:14" x14ac:dyDescent="0.7">
      <c r="B922" s="522"/>
      <c r="C922" s="609" t="s">
        <v>537</v>
      </c>
      <c r="D922" s="609"/>
      <c r="E922" s="585"/>
      <c r="F922" s="585"/>
      <c r="G922" s="11"/>
      <c r="H922" s="1"/>
      <c r="I922" s="408"/>
      <c r="K922" s="610" t="s">
        <v>538</v>
      </c>
      <c r="L922" s="610"/>
      <c r="M922" s="522"/>
      <c r="N922" s="586"/>
    </row>
    <row r="923" spans="1:14" x14ac:dyDescent="0.7">
      <c r="A923" s="408"/>
      <c r="B923" s="607" t="s">
        <v>30</v>
      </c>
      <c r="C923" s="607"/>
      <c r="D923" s="607"/>
      <c r="E923" s="585"/>
      <c r="F923" s="585"/>
      <c r="G923" s="11"/>
      <c r="H923" s="1"/>
      <c r="I923" s="408"/>
      <c r="J923" s="408"/>
      <c r="K923" s="607" t="s">
        <v>553</v>
      </c>
      <c r="L923" s="607"/>
      <c r="M923" s="322"/>
      <c r="N923" s="586"/>
    </row>
    <row r="935" spans="1:14" x14ac:dyDescent="0.7">
      <c r="A935" s="611" t="s">
        <v>393</v>
      </c>
      <c r="B935" s="611"/>
      <c r="C935" s="611"/>
      <c r="D935" s="611"/>
      <c r="E935" s="611"/>
      <c r="F935" s="611"/>
      <c r="G935" s="611"/>
      <c r="H935" s="611"/>
      <c r="I935" s="611"/>
      <c r="J935" s="611"/>
      <c r="K935" s="611"/>
      <c r="L935" s="611"/>
      <c r="M935" s="611"/>
      <c r="N935" s="455"/>
    </row>
    <row r="936" spans="1:14" x14ac:dyDescent="0.7">
      <c r="A936" s="612" t="s">
        <v>207</v>
      </c>
      <c r="B936" s="612"/>
      <c r="C936" s="612"/>
      <c r="D936" s="612"/>
      <c r="E936" s="612"/>
      <c r="F936" s="612"/>
      <c r="G936" s="612"/>
      <c r="H936" s="612"/>
      <c r="I936" s="612"/>
      <c r="J936" s="612"/>
      <c r="K936" s="612"/>
      <c r="L936" s="612"/>
      <c r="M936" s="612"/>
      <c r="N936" s="445"/>
    </row>
    <row r="937" spans="1:14" x14ac:dyDescent="0.7">
      <c r="A937" s="584"/>
      <c r="B937" s="584"/>
      <c r="C937" s="584"/>
      <c r="D937" s="584"/>
      <c r="E937" s="584"/>
      <c r="F937" s="584"/>
      <c r="G937" s="584"/>
      <c r="H937" s="584"/>
      <c r="I937" s="584"/>
      <c r="J937" s="584"/>
      <c r="K937" s="584"/>
      <c r="L937" s="584"/>
      <c r="M937" s="584"/>
      <c r="N937" s="584"/>
    </row>
    <row r="938" spans="1:14" x14ac:dyDescent="0.7">
      <c r="A938" s="3" t="s">
        <v>17</v>
      </c>
      <c r="B938" s="4" t="s">
        <v>19</v>
      </c>
      <c r="C938" s="5" t="s">
        <v>18</v>
      </c>
      <c r="D938" s="14" t="s">
        <v>29</v>
      </c>
      <c r="E938" s="6" t="s">
        <v>16</v>
      </c>
      <c r="F938" s="6" t="s">
        <v>23</v>
      </c>
      <c r="G938" s="323" t="s">
        <v>39</v>
      </c>
      <c r="H938" s="312" t="s">
        <v>15</v>
      </c>
      <c r="I938" s="3" t="s">
        <v>9</v>
      </c>
      <c r="J938" s="2" t="s">
        <v>10</v>
      </c>
      <c r="K938" s="3" t="s">
        <v>6</v>
      </c>
      <c r="L938" s="3" t="s">
        <v>499</v>
      </c>
      <c r="M938" s="3" t="s">
        <v>4</v>
      </c>
      <c r="N938" s="8" t="s">
        <v>3</v>
      </c>
    </row>
    <row r="939" spans="1:14" ht="39.6" x14ac:dyDescent="0.7">
      <c r="A939" s="174" t="s">
        <v>122</v>
      </c>
      <c r="B939" s="175" t="s">
        <v>176</v>
      </c>
      <c r="C939" s="245" t="s">
        <v>376</v>
      </c>
      <c r="D939" s="177">
        <v>3310101594978</v>
      </c>
      <c r="E939" s="175" t="s">
        <v>356</v>
      </c>
      <c r="F939" s="487" t="s">
        <v>206</v>
      </c>
      <c r="G939" s="223">
        <v>135000</v>
      </c>
      <c r="H939" s="524">
        <f>+G939*30%</f>
        <v>40500</v>
      </c>
      <c r="I939" s="525">
        <f>+H939*0.01</f>
        <v>405</v>
      </c>
      <c r="J939" s="315">
        <f>+H939-I939</f>
        <v>40095</v>
      </c>
      <c r="K939" s="174" t="s">
        <v>122</v>
      </c>
      <c r="L939" s="580" t="s">
        <v>548</v>
      </c>
      <c r="M939" s="250" t="s">
        <v>24</v>
      </c>
      <c r="N939" s="180">
        <v>4642372496</v>
      </c>
    </row>
    <row r="940" spans="1:14" x14ac:dyDescent="0.7">
      <c r="A940" s="211"/>
      <c r="B940" s="221"/>
      <c r="C940" s="294"/>
      <c r="D940" s="254"/>
      <c r="E940" s="221"/>
      <c r="F940" s="255"/>
      <c r="G940" s="256"/>
      <c r="H940" s="316"/>
      <c r="I940" s="317"/>
      <c r="J940" s="318"/>
      <c r="K940" s="211"/>
      <c r="L940" s="257"/>
      <c r="M940" s="257"/>
      <c r="N940" s="258"/>
    </row>
    <row r="941" spans="1:14" x14ac:dyDescent="0.7">
      <c r="A941" s="446"/>
      <c r="B941" s="447"/>
      <c r="C941" s="448"/>
      <c r="D941" s="449"/>
      <c r="E941" s="449"/>
      <c r="F941" s="449"/>
      <c r="G941" s="448"/>
      <c r="H941" s="450"/>
      <c r="I941" s="319"/>
      <c r="J941" s="320"/>
      <c r="K941" s="451"/>
      <c r="L941" s="452"/>
      <c r="M941" s="453"/>
      <c r="N941" s="454"/>
    </row>
    <row r="942" spans="1:14" x14ac:dyDescent="0.7">
      <c r="A942" s="431"/>
      <c r="B942" s="432"/>
      <c r="C942" s="433"/>
      <c r="D942" s="434"/>
      <c r="E942" s="435"/>
      <c r="F942" s="435"/>
      <c r="G942" s="436">
        <f>SUM(G939:G941)</f>
        <v>135000</v>
      </c>
      <c r="H942" s="437">
        <f>SUM(H939:H941)</f>
        <v>40500</v>
      </c>
      <c r="I942" s="438">
        <f>+H942*0.01</f>
        <v>405</v>
      </c>
      <c r="J942" s="439">
        <f>+H942-I942</f>
        <v>40095</v>
      </c>
      <c r="K942" s="431"/>
      <c r="L942" s="440"/>
      <c r="M942" s="441"/>
      <c r="N942" s="442"/>
    </row>
    <row r="943" spans="1:14" x14ac:dyDescent="0.7">
      <c r="A943" s="585"/>
      <c r="B943" s="1"/>
      <c r="C943" s="10"/>
      <c r="D943" s="15"/>
      <c r="E943" s="585"/>
      <c r="F943" s="585"/>
      <c r="G943" s="11"/>
      <c r="H943" s="1"/>
      <c r="I943" s="12"/>
      <c r="J943" s="12"/>
      <c r="K943" s="12"/>
      <c r="L943" s="1"/>
      <c r="M943" s="1"/>
      <c r="N943" s="585"/>
    </row>
    <row r="944" spans="1:14" x14ac:dyDescent="0.7">
      <c r="A944" s="308" t="s">
        <v>478</v>
      </c>
      <c r="B944" s="308"/>
      <c r="C944" s="309"/>
      <c r="D944" s="310"/>
      <c r="E944" s="308"/>
      <c r="F944" s="308"/>
      <c r="G944" s="581">
        <f>H942</f>
        <v>40500</v>
      </c>
      <c r="H944" s="311" t="s">
        <v>515</v>
      </c>
      <c r="I944" s="582"/>
      <c r="J944" s="581"/>
      <c r="K944" s="1"/>
      <c r="L944" s="1"/>
      <c r="M944" s="1"/>
      <c r="N944" s="585"/>
    </row>
    <row r="945" spans="1:14" x14ac:dyDescent="0.7">
      <c r="A945" s="308"/>
      <c r="B945" s="308"/>
      <c r="C945" s="309"/>
      <c r="D945" s="310"/>
      <c r="E945" s="308"/>
      <c r="F945" s="308"/>
      <c r="G945" s="311"/>
      <c r="H945" s="311"/>
      <c r="I945" s="408"/>
      <c r="J945" s="311"/>
      <c r="K945" s="608" t="s">
        <v>554</v>
      </c>
      <c r="L945" s="608"/>
      <c r="M945" s="1"/>
      <c r="N945" s="585"/>
    </row>
    <row r="946" spans="1:14" x14ac:dyDescent="0.7">
      <c r="A946" s="308"/>
      <c r="B946" s="308"/>
      <c r="C946" s="309"/>
      <c r="D946" s="310"/>
      <c r="E946" s="308"/>
      <c r="F946" s="308"/>
      <c r="G946" s="311"/>
      <c r="H946" s="311"/>
      <c r="I946" s="408"/>
      <c r="J946" s="311"/>
      <c r="K946" s="1"/>
      <c r="L946" s="1"/>
      <c r="M946" s="1"/>
      <c r="N946" s="585"/>
    </row>
    <row r="947" spans="1:14" x14ac:dyDescent="0.7">
      <c r="A947" s="1"/>
      <c r="B947" s="482"/>
      <c r="C947" s="482"/>
      <c r="D947" s="521"/>
      <c r="E947" s="585"/>
      <c r="F947" s="585"/>
      <c r="G947" s="11"/>
      <c r="H947" s="1"/>
      <c r="I947" s="1"/>
      <c r="J947" s="1"/>
      <c r="K947" s="482"/>
      <c r="L947" s="482"/>
      <c r="M947" s="1"/>
      <c r="N947" s="585"/>
    </row>
    <row r="948" spans="1:14" x14ac:dyDescent="0.7">
      <c r="B948" s="522"/>
      <c r="C948" s="609" t="s">
        <v>537</v>
      </c>
      <c r="D948" s="609"/>
      <c r="E948" s="585"/>
      <c r="F948" s="585"/>
      <c r="G948" s="11"/>
      <c r="H948" s="1"/>
      <c r="I948" s="408"/>
      <c r="K948" s="610" t="s">
        <v>538</v>
      </c>
      <c r="L948" s="610"/>
      <c r="M948" s="522"/>
      <c r="N948" s="586"/>
    </row>
    <row r="949" spans="1:14" x14ac:dyDescent="0.7">
      <c r="A949" s="408"/>
      <c r="B949" s="607" t="s">
        <v>30</v>
      </c>
      <c r="C949" s="607"/>
      <c r="D949" s="607"/>
      <c r="E949" s="585"/>
      <c r="F949" s="585"/>
      <c r="G949" s="11"/>
      <c r="H949" s="1"/>
      <c r="I949" s="408"/>
      <c r="J949" s="408"/>
      <c r="K949" s="607" t="s">
        <v>553</v>
      </c>
      <c r="L949" s="607"/>
      <c r="M949" s="322"/>
      <c r="N949" s="586"/>
    </row>
  </sheetData>
  <mergeCells count="207">
    <mergeCell ref="K712:L712"/>
    <mergeCell ref="A831:M831"/>
    <mergeCell ref="A832:M832"/>
    <mergeCell ref="K841:L841"/>
    <mergeCell ref="C844:D844"/>
    <mergeCell ref="K844:L844"/>
    <mergeCell ref="B845:D845"/>
    <mergeCell ref="K845:L845"/>
    <mergeCell ref="A805:M805"/>
    <mergeCell ref="A806:M806"/>
    <mergeCell ref="K816:L816"/>
    <mergeCell ref="C819:D819"/>
    <mergeCell ref="K819:L819"/>
    <mergeCell ref="B820:D820"/>
    <mergeCell ref="K820:L820"/>
    <mergeCell ref="C715:D715"/>
    <mergeCell ref="K715:L715"/>
    <mergeCell ref="B716:D716"/>
    <mergeCell ref="K716:L716"/>
    <mergeCell ref="A726:M726"/>
    <mergeCell ref="A727:M727"/>
    <mergeCell ref="K737:L737"/>
    <mergeCell ref="C740:D740"/>
    <mergeCell ref="K740:L740"/>
    <mergeCell ref="C691:D691"/>
    <mergeCell ref="K691:L691"/>
    <mergeCell ref="B692:D692"/>
    <mergeCell ref="K692:L692"/>
    <mergeCell ref="A701:M701"/>
    <mergeCell ref="A702:M702"/>
    <mergeCell ref="A625:M625"/>
    <mergeCell ref="A626:M626"/>
    <mergeCell ref="C639:D639"/>
    <mergeCell ref="K639:L639"/>
    <mergeCell ref="B640:D640"/>
    <mergeCell ref="K640:L640"/>
    <mergeCell ref="A651:M651"/>
    <mergeCell ref="A652:M652"/>
    <mergeCell ref="C665:D665"/>
    <mergeCell ref="K665:L665"/>
    <mergeCell ref="B666:D666"/>
    <mergeCell ref="K666:L666"/>
    <mergeCell ref="K662:L662"/>
    <mergeCell ref="K688:L688"/>
    <mergeCell ref="A677:M677"/>
    <mergeCell ref="A678:M678"/>
    <mergeCell ref="A598:M598"/>
    <mergeCell ref="A599:M599"/>
    <mergeCell ref="C612:D612"/>
    <mergeCell ref="K612:L612"/>
    <mergeCell ref="B613:D613"/>
    <mergeCell ref="K613:L613"/>
    <mergeCell ref="K609:L609"/>
    <mergeCell ref="K636:L636"/>
    <mergeCell ref="A572:M572"/>
    <mergeCell ref="A573:M573"/>
    <mergeCell ref="C586:D586"/>
    <mergeCell ref="K586:L586"/>
    <mergeCell ref="B587:D587"/>
    <mergeCell ref="K587:L587"/>
    <mergeCell ref="A544:M544"/>
    <mergeCell ref="A545:M545"/>
    <mergeCell ref="C558:D558"/>
    <mergeCell ref="B559:D559"/>
    <mergeCell ref="K559:L559"/>
    <mergeCell ref="K558:L558"/>
    <mergeCell ref="K555:L555"/>
    <mergeCell ref="K583:L583"/>
    <mergeCell ref="A517:M517"/>
    <mergeCell ref="A518:M518"/>
    <mergeCell ref="C531:D531"/>
    <mergeCell ref="B532:D532"/>
    <mergeCell ref="K532:L532"/>
    <mergeCell ref="K531:L531"/>
    <mergeCell ref="K528:L528"/>
    <mergeCell ref="J308:M308"/>
    <mergeCell ref="K309:L309"/>
    <mergeCell ref="A321:M321"/>
    <mergeCell ref="A322:M322"/>
    <mergeCell ref="J334:M334"/>
    <mergeCell ref="K335:L335"/>
    <mergeCell ref="A347:M347"/>
    <mergeCell ref="J156:M156"/>
    <mergeCell ref="A170:M170"/>
    <mergeCell ref="A223:M223"/>
    <mergeCell ref="J235:M235"/>
    <mergeCell ref="K236:L236"/>
    <mergeCell ref="A247:M247"/>
    <mergeCell ref="A248:M248"/>
    <mergeCell ref="J260:M260"/>
    <mergeCell ref="K261:L261"/>
    <mergeCell ref="A295:M295"/>
    <mergeCell ref="A296:M296"/>
    <mergeCell ref="A492:M492"/>
    <mergeCell ref="A493:M493"/>
    <mergeCell ref="K507:L507"/>
    <mergeCell ref="B507:D507"/>
    <mergeCell ref="C506:D506"/>
    <mergeCell ref="K506:L506"/>
    <mergeCell ref="K503:L503"/>
    <mergeCell ref="A2:M2"/>
    <mergeCell ref="A4:M4"/>
    <mergeCell ref="A19:M19"/>
    <mergeCell ref="A3:N3"/>
    <mergeCell ref="J16:M16"/>
    <mergeCell ref="A91:M91"/>
    <mergeCell ref="A92:M92"/>
    <mergeCell ref="J104:M104"/>
    <mergeCell ref="K105:L105"/>
    <mergeCell ref="A67:M67"/>
    <mergeCell ref="J79:M79"/>
    <mergeCell ref="K80:L80"/>
    <mergeCell ref="K17:L17"/>
    <mergeCell ref="A47:M47"/>
    <mergeCell ref="J59:M59"/>
    <mergeCell ref="K60:L60"/>
    <mergeCell ref="A20:M20"/>
    <mergeCell ref="J32:M32"/>
    <mergeCell ref="K33:L33"/>
    <mergeCell ref="A46:M46"/>
    <mergeCell ref="A66:M66"/>
    <mergeCell ref="A271:M271"/>
    <mergeCell ref="A272:M272"/>
    <mergeCell ref="J284:M284"/>
    <mergeCell ref="K285:L285"/>
    <mergeCell ref="A171:M171"/>
    <mergeCell ref="J183:M183"/>
    <mergeCell ref="K184:L184"/>
    <mergeCell ref="A195:M195"/>
    <mergeCell ref="A196:M196"/>
    <mergeCell ref="J208:M208"/>
    <mergeCell ref="K209:L209"/>
    <mergeCell ref="A222:M222"/>
    <mergeCell ref="A117:M117"/>
    <mergeCell ref="A118:M118"/>
    <mergeCell ref="K157:L157"/>
    <mergeCell ref="J130:M130"/>
    <mergeCell ref="K131:L131"/>
    <mergeCell ref="A143:M143"/>
    <mergeCell ref="A144:M144"/>
    <mergeCell ref="A348:M348"/>
    <mergeCell ref="J360:M360"/>
    <mergeCell ref="K361:L361"/>
    <mergeCell ref="A372:M372"/>
    <mergeCell ref="A373:M373"/>
    <mergeCell ref="J385:M385"/>
    <mergeCell ref="K386:L386"/>
    <mergeCell ref="A395:M395"/>
    <mergeCell ref="A396:M396"/>
    <mergeCell ref="J408:M408"/>
    <mergeCell ref="K409:L409"/>
    <mergeCell ref="A420:M420"/>
    <mergeCell ref="A421:M421"/>
    <mergeCell ref="J433:M433"/>
    <mergeCell ref="K434:L434"/>
    <mergeCell ref="A468:M468"/>
    <mergeCell ref="J480:M480"/>
    <mergeCell ref="K481:L481"/>
    <mergeCell ref="A445:M445"/>
    <mergeCell ref="A446:M446"/>
    <mergeCell ref="J458:M458"/>
    <mergeCell ref="K459:L459"/>
    <mergeCell ref="A467:M467"/>
    <mergeCell ref="B741:D741"/>
    <mergeCell ref="K741:L741"/>
    <mergeCell ref="A753:M753"/>
    <mergeCell ref="A754:M754"/>
    <mergeCell ref="K764:L764"/>
    <mergeCell ref="C767:D767"/>
    <mergeCell ref="K767:L767"/>
    <mergeCell ref="B768:D768"/>
    <mergeCell ref="K768:L768"/>
    <mergeCell ref="A858:M858"/>
    <mergeCell ref="A859:M859"/>
    <mergeCell ref="K868:L868"/>
    <mergeCell ref="C871:D871"/>
    <mergeCell ref="K871:L871"/>
    <mergeCell ref="B872:D872"/>
    <mergeCell ref="K872:L872"/>
    <mergeCell ref="A779:M779"/>
    <mergeCell ref="A780:M780"/>
    <mergeCell ref="K790:L790"/>
    <mergeCell ref="C793:D793"/>
    <mergeCell ref="K793:L793"/>
    <mergeCell ref="B794:D794"/>
    <mergeCell ref="K794:L794"/>
    <mergeCell ref="A884:M884"/>
    <mergeCell ref="A885:M885"/>
    <mergeCell ref="K894:L894"/>
    <mergeCell ref="C897:D897"/>
    <mergeCell ref="K897:L897"/>
    <mergeCell ref="B898:D898"/>
    <mergeCell ref="K898:L898"/>
    <mergeCell ref="A909:M909"/>
    <mergeCell ref="A910:M910"/>
    <mergeCell ref="B949:D949"/>
    <mergeCell ref="K949:L949"/>
    <mergeCell ref="K919:L919"/>
    <mergeCell ref="C922:D922"/>
    <mergeCell ref="K922:L922"/>
    <mergeCell ref="B923:D923"/>
    <mergeCell ref="K923:L923"/>
    <mergeCell ref="A935:M935"/>
    <mergeCell ref="A936:M936"/>
    <mergeCell ref="K945:L945"/>
    <mergeCell ref="C948:D948"/>
    <mergeCell ref="K948:L948"/>
  </mergeCells>
  <pageMargins left="0.31496062992125984" right="0" top="0.35433070866141736" bottom="0.35433070866141736" header="0" footer="0"/>
  <pageSetup paperSize="9" scale="84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opLeftCell="A4" zoomScale="55" zoomScaleNormal="55" workbookViewId="0">
      <selection activeCell="K30" sqref="K30"/>
    </sheetView>
  </sheetViews>
  <sheetFormatPr defaultRowHeight="18" x14ac:dyDescent="0.35"/>
  <cols>
    <col min="1" max="1" width="9" style="280"/>
    <col min="2" max="2" width="21.875" style="280" customWidth="1"/>
    <col min="3" max="3" width="70.375" style="280" customWidth="1"/>
    <col min="4" max="4" width="25" style="280" customWidth="1"/>
    <col min="5" max="5" width="17.625" style="280" customWidth="1"/>
    <col min="6" max="16384" width="9" style="280"/>
  </cols>
  <sheetData>
    <row r="2" spans="1:6" x14ac:dyDescent="0.35">
      <c r="A2" s="283">
        <v>1</v>
      </c>
      <c r="B2" s="282" t="s">
        <v>95</v>
      </c>
      <c r="C2" s="282" t="s">
        <v>127</v>
      </c>
      <c r="D2" s="282" t="s">
        <v>78</v>
      </c>
      <c r="E2" s="284">
        <v>3900100095581</v>
      </c>
      <c r="F2" s="282" t="s">
        <v>346</v>
      </c>
    </row>
    <row r="3" spans="1:6" x14ac:dyDescent="0.35">
      <c r="A3" s="283">
        <v>2</v>
      </c>
      <c r="B3" s="282" t="s">
        <v>257</v>
      </c>
      <c r="C3" s="282" t="s">
        <v>214</v>
      </c>
      <c r="D3" s="282" t="s">
        <v>74</v>
      </c>
      <c r="E3" s="284">
        <v>3421000589880</v>
      </c>
      <c r="F3" s="282" t="s">
        <v>361</v>
      </c>
    </row>
    <row r="4" spans="1:6" x14ac:dyDescent="0.35">
      <c r="A4" s="283">
        <v>3</v>
      </c>
      <c r="B4" s="282" t="s">
        <v>96</v>
      </c>
      <c r="C4" s="282" t="s">
        <v>128</v>
      </c>
      <c r="D4" s="282" t="s">
        <v>78</v>
      </c>
      <c r="E4" s="284">
        <v>3102100364344</v>
      </c>
      <c r="F4" s="282" t="s">
        <v>362</v>
      </c>
    </row>
    <row r="5" spans="1:6" x14ac:dyDescent="0.35">
      <c r="A5" s="283">
        <v>4</v>
      </c>
      <c r="B5" s="282" t="s">
        <v>81</v>
      </c>
      <c r="C5" s="282" t="s">
        <v>129</v>
      </c>
      <c r="D5" s="282" t="s">
        <v>78</v>
      </c>
      <c r="E5" s="284">
        <v>3239900099772</v>
      </c>
      <c r="F5" s="282" t="s">
        <v>346</v>
      </c>
    </row>
    <row r="6" spans="1:6" x14ac:dyDescent="0.35">
      <c r="A6" s="283">
        <v>5</v>
      </c>
      <c r="B6" s="282" t="s">
        <v>97</v>
      </c>
      <c r="C6" s="282" t="s">
        <v>130</v>
      </c>
      <c r="D6" s="282" t="s">
        <v>78</v>
      </c>
      <c r="E6" s="284">
        <v>1330400133755</v>
      </c>
      <c r="F6" s="282" t="s">
        <v>347</v>
      </c>
    </row>
    <row r="7" spans="1:6" x14ac:dyDescent="0.35">
      <c r="A7" s="283">
        <v>6</v>
      </c>
      <c r="B7" s="282" t="s">
        <v>98</v>
      </c>
      <c r="C7" s="282" t="s">
        <v>131</v>
      </c>
      <c r="D7" s="282" t="s">
        <v>78</v>
      </c>
      <c r="E7" s="284">
        <v>3350500172295</v>
      </c>
      <c r="F7" s="282" t="s">
        <v>363</v>
      </c>
    </row>
    <row r="8" spans="1:6" x14ac:dyDescent="0.35">
      <c r="A8" s="283">
        <v>7</v>
      </c>
      <c r="B8" s="282" t="s">
        <v>99</v>
      </c>
      <c r="C8" s="282" t="s">
        <v>132</v>
      </c>
      <c r="D8" s="282" t="s">
        <v>78</v>
      </c>
      <c r="E8" s="284">
        <v>3330200003811</v>
      </c>
      <c r="F8" s="282" t="s">
        <v>364</v>
      </c>
    </row>
    <row r="9" spans="1:6" x14ac:dyDescent="0.35">
      <c r="A9" s="283">
        <v>8</v>
      </c>
      <c r="B9" s="282" t="s">
        <v>82</v>
      </c>
      <c r="C9" s="282" t="s">
        <v>133</v>
      </c>
      <c r="D9" s="282" t="s">
        <v>78</v>
      </c>
      <c r="E9" s="284">
        <v>3321000259805</v>
      </c>
      <c r="F9" s="282" t="s">
        <v>348</v>
      </c>
    </row>
    <row r="10" spans="1:6" x14ac:dyDescent="0.35">
      <c r="A10" s="283">
        <v>9</v>
      </c>
      <c r="B10" s="282" t="s">
        <v>101</v>
      </c>
      <c r="C10" s="282" t="s">
        <v>137</v>
      </c>
      <c r="D10" s="282" t="s">
        <v>76</v>
      </c>
      <c r="E10" s="284">
        <v>3301500691528</v>
      </c>
      <c r="F10" s="282" t="s">
        <v>349</v>
      </c>
    </row>
    <row r="11" spans="1:6" x14ac:dyDescent="0.35">
      <c r="A11" s="283">
        <v>10</v>
      </c>
      <c r="B11" s="282" t="s">
        <v>222</v>
      </c>
      <c r="C11" s="282" t="s">
        <v>138</v>
      </c>
      <c r="D11" s="282" t="s">
        <v>76</v>
      </c>
      <c r="E11" s="284">
        <v>3302100358776</v>
      </c>
      <c r="F11" s="282" t="s">
        <v>365</v>
      </c>
    </row>
    <row r="12" spans="1:6" x14ac:dyDescent="0.35">
      <c r="A12" s="283">
        <v>11</v>
      </c>
      <c r="B12" s="282" t="s">
        <v>102</v>
      </c>
      <c r="C12" s="282" t="s">
        <v>139</v>
      </c>
      <c r="D12" s="282" t="s">
        <v>75</v>
      </c>
      <c r="E12" s="284">
        <v>5240800020242</v>
      </c>
      <c r="F12" s="282" t="s">
        <v>350</v>
      </c>
    </row>
    <row r="13" spans="1:6" x14ac:dyDescent="0.35">
      <c r="A13" s="283">
        <v>12</v>
      </c>
      <c r="B13" s="282" t="s">
        <v>103</v>
      </c>
      <c r="C13" s="282" t="s">
        <v>140</v>
      </c>
      <c r="D13" s="282" t="s">
        <v>76</v>
      </c>
      <c r="E13" s="284">
        <v>3302000291173</v>
      </c>
      <c r="F13" s="282" t="s">
        <v>351</v>
      </c>
    </row>
    <row r="14" spans="1:6" x14ac:dyDescent="0.35">
      <c r="A14" s="283">
        <v>13</v>
      </c>
      <c r="B14" s="282" t="s">
        <v>104</v>
      </c>
      <c r="C14" s="282" t="s">
        <v>141</v>
      </c>
      <c r="D14" s="282" t="s">
        <v>210</v>
      </c>
      <c r="E14" s="284">
        <v>3342100093667</v>
      </c>
      <c r="F14" s="282" t="s">
        <v>352</v>
      </c>
    </row>
    <row r="15" spans="1:6" x14ac:dyDescent="0.35">
      <c r="A15" s="283">
        <v>14</v>
      </c>
      <c r="B15" s="282" t="s">
        <v>105</v>
      </c>
      <c r="C15" s="282" t="s">
        <v>142</v>
      </c>
      <c r="D15" s="282" t="s">
        <v>77</v>
      </c>
      <c r="E15" s="284">
        <v>3499900076011</v>
      </c>
      <c r="F15" s="282" t="s">
        <v>366</v>
      </c>
    </row>
    <row r="16" spans="1:6" x14ac:dyDescent="0.35">
      <c r="A16" s="283">
        <v>15</v>
      </c>
      <c r="B16" s="282" t="s">
        <v>106</v>
      </c>
      <c r="C16" s="282" t="s">
        <v>143</v>
      </c>
      <c r="D16" s="282" t="s">
        <v>77</v>
      </c>
      <c r="E16" s="284">
        <v>3340100555189</v>
      </c>
      <c r="F16" s="282" t="s">
        <v>353</v>
      </c>
    </row>
    <row r="17" spans="1:6" x14ac:dyDescent="0.35">
      <c r="A17" s="283">
        <v>16</v>
      </c>
      <c r="B17" s="282" t="s">
        <v>107</v>
      </c>
      <c r="C17" s="282" t="s">
        <v>144</v>
      </c>
      <c r="D17" s="282" t="s">
        <v>73</v>
      </c>
      <c r="E17" s="284">
        <v>3440800700750</v>
      </c>
      <c r="F17" s="282" t="s">
        <v>367</v>
      </c>
    </row>
    <row r="18" spans="1:6" x14ac:dyDescent="0.35">
      <c r="A18" s="283">
        <v>17</v>
      </c>
      <c r="B18" s="282" t="s">
        <v>79</v>
      </c>
      <c r="C18" s="282" t="s">
        <v>145</v>
      </c>
      <c r="D18" s="282" t="s">
        <v>73</v>
      </c>
      <c r="E18" s="284">
        <v>3420700059831</v>
      </c>
      <c r="F18" s="282" t="s">
        <v>368</v>
      </c>
    </row>
    <row r="19" spans="1:6" x14ac:dyDescent="0.35">
      <c r="A19" s="283">
        <v>18</v>
      </c>
      <c r="B19" s="282" t="s">
        <v>56</v>
      </c>
      <c r="C19" s="282" t="s">
        <v>146</v>
      </c>
      <c r="D19" s="282" t="s">
        <v>73</v>
      </c>
      <c r="E19" s="284">
        <v>3601200341570</v>
      </c>
      <c r="F19" s="282" t="s">
        <v>369</v>
      </c>
    </row>
    <row r="20" spans="1:6" x14ac:dyDescent="0.35">
      <c r="A20" s="283">
        <v>19</v>
      </c>
      <c r="B20" s="282" t="s">
        <v>52</v>
      </c>
      <c r="C20" s="282" t="s">
        <v>147</v>
      </c>
      <c r="D20" s="282" t="s">
        <v>73</v>
      </c>
      <c r="E20" s="284">
        <v>3250200663251</v>
      </c>
      <c r="F20" s="282" t="s">
        <v>360</v>
      </c>
    </row>
    <row r="21" spans="1:6" x14ac:dyDescent="0.35">
      <c r="A21" s="283">
        <v>20</v>
      </c>
      <c r="B21" s="282" t="s">
        <v>108</v>
      </c>
      <c r="C21" s="282" t="s">
        <v>148</v>
      </c>
      <c r="D21" s="282" t="s">
        <v>73</v>
      </c>
      <c r="E21" s="284">
        <v>3341700241941</v>
      </c>
      <c r="F21" s="282" t="s">
        <v>354</v>
      </c>
    </row>
    <row r="22" spans="1:6" x14ac:dyDescent="0.35">
      <c r="A22" s="283">
        <v>21</v>
      </c>
      <c r="B22" s="282" t="s">
        <v>54</v>
      </c>
      <c r="C22" s="282" t="s">
        <v>149</v>
      </c>
      <c r="D22" s="282" t="s">
        <v>73</v>
      </c>
      <c r="E22" s="284">
        <v>3102001937460</v>
      </c>
      <c r="F22" s="282" t="s">
        <v>349</v>
      </c>
    </row>
    <row r="23" spans="1:6" x14ac:dyDescent="0.35">
      <c r="A23" s="283">
        <v>22</v>
      </c>
      <c r="B23" s="282" t="s">
        <v>117</v>
      </c>
      <c r="C23" s="282" t="s">
        <v>166</v>
      </c>
      <c r="D23" s="282" t="s">
        <v>26</v>
      </c>
      <c r="E23" s="284">
        <v>3310500366383</v>
      </c>
      <c r="F23" s="282" t="s">
        <v>359</v>
      </c>
    </row>
    <row r="24" spans="1:6" x14ac:dyDescent="0.35">
      <c r="A24" s="283">
        <v>23</v>
      </c>
      <c r="B24" s="282" t="s">
        <v>118</v>
      </c>
      <c r="C24" s="282" t="s">
        <v>167</v>
      </c>
      <c r="D24" s="282" t="s">
        <v>26</v>
      </c>
      <c r="E24" s="284">
        <v>3100501655941</v>
      </c>
      <c r="F24" s="282" t="s">
        <v>370</v>
      </c>
    </row>
    <row r="25" spans="1:6" x14ac:dyDescent="0.35">
      <c r="A25" s="283">
        <v>24</v>
      </c>
      <c r="B25" s="282" t="s">
        <v>233</v>
      </c>
      <c r="C25" s="282" t="s">
        <v>171</v>
      </c>
      <c r="D25" s="282" t="s">
        <v>26</v>
      </c>
      <c r="E25" s="284">
        <v>3320101326213</v>
      </c>
      <c r="F25" s="282" t="s">
        <v>371</v>
      </c>
    </row>
    <row r="26" spans="1:6" x14ac:dyDescent="0.35">
      <c r="A26" s="283">
        <v>25</v>
      </c>
      <c r="B26" s="282" t="s">
        <v>121</v>
      </c>
      <c r="C26" s="282" t="s">
        <v>172</v>
      </c>
      <c r="D26" s="282" t="s">
        <v>75</v>
      </c>
      <c r="E26" s="284">
        <v>3301401193015</v>
      </c>
      <c r="F26" s="282" t="s">
        <v>358</v>
      </c>
    </row>
    <row r="27" spans="1:6" x14ac:dyDescent="0.35">
      <c r="A27" s="283">
        <v>26</v>
      </c>
      <c r="B27" s="282" t="s">
        <v>80</v>
      </c>
      <c r="C27" s="282" t="s">
        <v>175</v>
      </c>
      <c r="D27" s="282" t="s">
        <v>73</v>
      </c>
      <c r="E27" s="284">
        <v>3360500121275</v>
      </c>
      <c r="F27" s="282" t="s">
        <v>357</v>
      </c>
    </row>
    <row r="28" spans="1:6" x14ac:dyDescent="0.35">
      <c r="A28" s="283">
        <v>27</v>
      </c>
      <c r="B28" s="282" t="s">
        <v>122</v>
      </c>
      <c r="C28" s="282" t="s">
        <v>176</v>
      </c>
      <c r="D28" s="282" t="s">
        <v>73</v>
      </c>
      <c r="E28" s="284">
        <v>3310101594978</v>
      </c>
      <c r="F28" s="282" t="s">
        <v>356</v>
      </c>
    </row>
    <row r="29" spans="1:6" x14ac:dyDescent="0.35">
      <c r="A29" s="283">
        <v>28</v>
      </c>
      <c r="B29" s="282" t="s">
        <v>261</v>
      </c>
      <c r="C29" s="282" t="s">
        <v>177</v>
      </c>
      <c r="D29" s="282" t="s">
        <v>77</v>
      </c>
      <c r="E29" s="284">
        <v>3349800040414</v>
      </c>
      <c r="F29" s="282" t="s">
        <v>355</v>
      </c>
    </row>
    <row r="30" spans="1:6" x14ac:dyDescent="0.35">
      <c r="B30" s="281"/>
    </row>
  </sheetData>
  <pageMargins left="0.51181102362204722" right="0" top="0.35433070866141736" bottom="0.35433070866141736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วิจัยปี62</vt:lpstr>
      <vt:lpstr>วิจัยปี62 (บัณฑิต)</vt:lpstr>
      <vt:lpstr>รายละเอียดเบิก62(ง1)</vt:lpstr>
      <vt:lpstr>เบิกงวดที่1</vt:lpstr>
      <vt:lpstr>เบิกงวด 2</vt:lpstr>
      <vt:lpstr>Sheet2</vt:lpstr>
      <vt:lpstr>วิจัยปี62!Print_Titles</vt:lpstr>
      <vt:lpstr>'วิจัยปี62 (บัณฑิต)'!Print_Titles</vt:lpstr>
    </vt:vector>
  </TitlesOfParts>
  <Company>mcu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MCU</dc:creator>
  <cp:lastModifiedBy>Windows User</cp:lastModifiedBy>
  <cp:lastPrinted>2019-08-19T02:31:18Z</cp:lastPrinted>
  <dcterms:created xsi:type="dcterms:W3CDTF">2006-04-07T08:01:39Z</dcterms:created>
  <dcterms:modified xsi:type="dcterms:W3CDTF">2019-08-24T03:13:14Z</dcterms:modified>
</cp:coreProperties>
</file>